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KEIYAKU-HDD4\share\工事契約係\一般競争入札\0800_電気\R07年度\14_R07.12.1 持込 武岡住宅101号棟新築電気設備工事（設備課　東）\03_公告関係\04 (修正)工事費内訳書・自己採点表★\"/>
    </mc:Choice>
  </mc:AlternateContent>
  <xr:revisionPtr revIDLastSave="0" documentId="13_ncr:1_{996A9855-7A27-4E20-9B37-4F69D68E829B}" xr6:coauthVersionLast="47" xr6:coauthVersionMax="47" xr10:uidLastSave="{00000000-0000-0000-0000-000000000000}"/>
  <bookViews>
    <workbookView xWindow="-120" yWindow="-120" windowWidth="29040" windowHeight="15720" tabRatio="731" xr2:uid="{00000000-000D-0000-FFFF-FFFF00000000}"/>
  </bookViews>
  <sheets>
    <sheet name="工事内訳書及び自己採点表" sheetId="13" r:id="rId1"/>
    <sheet name="★内訳書記載例（建築関係） " sheetId="17"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 '!$A$1:$F$46</definedName>
    <definedName name="_xlnm.Print_Area" localSheetId="3">PDFファイルの作成方法!$A$1:$I$63</definedName>
    <definedName name="_xlnm.Print_Area" localSheetId="0">工事内訳書及び自己採点表!$A$1:$K$119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17" l="1"/>
  <c r="C41" i="17" s="1"/>
  <c r="C35" i="17"/>
  <c r="C39" i="17" s="1"/>
  <c r="J119" i="13"/>
  <c r="M91" i="13"/>
  <c r="M92" i="13"/>
  <c r="M78" i="13"/>
  <c r="M77" i="13"/>
  <c r="M76" i="13"/>
  <c r="M75" i="13"/>
  <c r="M74" i="13"/>
  <c r="I73" i="13" s="1"/>
  <c r="M73" i="13"/>
  <c r="M97" i="13" l="1"/>
  <c r="M96" i="13"/>
  <c r="M95" i="13"/>
  <c r="M72" i="13"/>
  <c r="M71" i="13"/>
  <c r="M70" i="13"/>
  <c r="I70" i="13" l="1"/>
  <c r="I95" i="13"/>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5" i="13"/>
  <c r="F54" i="13"/>
  <c r="E42" i="13" l="1"/>
  <c r="E46" i="13" s="1"/>
  <c r="M80" i="13"/>
  <c r="M117" i="13"/>
  <c r="M116" i="13"/>
  <c r="M115" i="13"/>
  <c r="M114" i="13"/>
  <c r="M113" i="13"/>
  <c r="M112" i="13"/>
  <c r="M111" i="13"/>
  <c r="M110" i="13"/>
  <c r="M109" i="13"/>
  <c r="M108" i="13"/>
  <c r="M107" i="13"/>
  <c r="M106" i="13"/>
  <c r="M105" i="13"/>
  <c r="M104" i="13"/>
  <c r="M103" i="13"/>
  <c r="M102" i="13"/>
  <c r="M100" i="13"/>
  <c r="M99" i="13"/>
  <c r="M98" i="13"/>
  <c r="M94" i="13"/>
  <c r="M93" i="13"/>
  <c r="M90" i="13"/>
  <c r="M89" i="13"/>
  <c r="M88" i="13"/>
  <c r="M87" i="13"/>
  <c r="M86" i="13"/>
  <c r="M85" i="13"/>
  <c r="M84" i="13"/>
  <c r="M83" i="13"/>
  <c r="M82" i="13"/>
  <c r="M79" i="13"/>
  <c r="M69" i="13"/>
  <c r="M68" i="13"/>
  <c r="M67" i="13"/>
  <c r="M66" i="13"/>
  <c r="M65" i="13"/>
  <c r="M64" i="13"/>
  <c r="M63" i="13"/>
  <c r="M62" i="13"/>
  <c r="M61" i="13"/>
  <c r="M60" i="13"/>
  <c r="M59" i="13"/>
  <c r="I90" i="13" l="1"/>
  <c r="I68" i="13"/>
  <c r="I116" i="13"/>
  <c r="I102" i="13"/>
  <c r="I98" i="13"/>
  <c r="I62" i="13"/>
  <c r="I79" i="13"/>
  <c r="I114" i="13"/>
  <c r="I85" i="13"/>
  <c r="I112" i="13"/>
  <c r="I108" i="13"/>
  <c r="I105" i="13"/>
  <c r="I82" i="13"/>
  <c r="I59" i="13"/>
  <c r="I101" i="13" l="1"/>
  <c r="I81" i="13"/>
  <c r="I118" i="13"/>
  <c r="I119"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<sst xmlns="http://schemas.openxmlformats.org/spreadsheetml/2006/main" count="289" uniqueCount="207">
  <si>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</si>
  <si>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</si>
  <si>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</si>
  <si>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</si>
  <si>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</si>
  <si>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</si>
  <si>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</si>
  <si>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</si>
  <si>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</si>
  <si>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</si>
  <si>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</si>
  <si>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</si>
  <si>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</si>
  <si>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</si>
  <si>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</si>
  <si>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</si>
  <si>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</si>
  <si>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</si>
  <si>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</si>
  <si>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</si>
  <si>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</si>
  <si>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</si>
  <si>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</si>
  <si>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</si>
  <si>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</si>
  <si>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</si>
  <si>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</si>
  <si>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</si>
  <si>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</si>
  <si>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</si>
  <si>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</si>
  <si>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</si>
  <si>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</si>
  <si>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</si>
  <si>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</si>
  <si>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</si>
  <si>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</si>
  <si>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</si>
  <si>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</si>
  <si>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</si>
  <si>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</si>
  <si>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</si>
  <si>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</si>
  <si>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</si>
  <si>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</si>
  <si>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</si>
  <si>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</si>
  <si>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</si>
  <si>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</si>
  <si>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</si>
  <si>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</si>
  <si>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</si>
  <si>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</si>
  <si>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</si>
  <si>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</si>
  <si>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</si>
  <si>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</si>
  <si>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</si>
  <si>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</si>
  <si>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</si>
  <si>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</si>
  <si>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</si>
  <si>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</si>
  <si>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</si>
  <si>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</si>
  <si>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</si>
  <si>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</si>
  <si>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</si>
  <si>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</si>
  <si>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</si>
  <si>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</si>
  <si>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</si>
  <si>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</si>
  <si>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</si>
  <si>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</si>
  <si>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</si>
  <si>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</si>
  <si>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</si>
  <si>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</si>
  <si>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</si>
  <si>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</si>
  <si>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</si>
  <si>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</si>
  <si>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</si>
  <si>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</si>
  <si>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</si>
  <si>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</si>
  <si>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</si>
  <si>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</si>
  <si>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</si>
  <si>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</si>
  <si>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</si>
  <si>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</si>
  <si>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</si>
  <si>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</si>
  <si>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</si>
  <si>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</si>
  <si>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</si>
  <si>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</si>
  <si>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</si>
  <si>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</si>
  <si>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</si>
  <si>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</si>
  <si>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</si>
  <si>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</si>
  <si>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</si>
  <si>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</si>
  <si>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</si>
  <si>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</si>
  <si>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</si>
  <si>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</si>
  <si>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</si>
  <si>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</si>
  <si>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</si>
  <si>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</si>
  <si>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</si>
  <si>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</si>
  <si>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</si>
  <si>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</si>
  <si>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</si>
  <si>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</si>
  <si>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</si>
  <si>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</si>
  <si>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</si>
  <si>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</si>
  <si>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</si>
  <si>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</si>
  <si>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</si>
  <si>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</si>
  <si>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</si>
  <si>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</si>
  <si>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</si>
  <si>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</si>
  <si>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</si>
  <si>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</si>
  <si>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</si>
  <si>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</si>
  <si>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</si>
  <si>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</si>
  <si>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</si>
  <si>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</si>
  <si>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</si>
  <si>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</si>
  <si>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</si>
  <si>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</si>
  <si>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</si>
  <si>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</si>
  <si>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</si>
  <si>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</si>
  <si>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</si>
  <si>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</si>
  <si>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</si>
  <si>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</si>
  <si>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</si>
  <si>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</si>
  <si>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</si>
  <si>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</si>
  <si>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</si>
  <si>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</si>
  <si>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</si>
  <si>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</si>
  <si>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</si>
  <si>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</si>
  <si>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</si>
  <si>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</si>
  <si>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</si>
  <si>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</si>
  <si>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</si>
  <si>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</si>
  <si>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</si>
  <si>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</si>
  <si>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</si>
  <si>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</si>
  <si>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</si>
  <si>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</si>
  <si>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</si>
  <si>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</si>
  <si>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</si>
  <si>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</si>
  <si>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</si>
  <si>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</si>
  <si>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</si>
  <si>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</si>
  <si>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</si>
  <si>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</si>
  <si>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</si>
  <si>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</si>
  <si>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</si>
  <si>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</si>
  <si>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</si>
  <si>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</si>
  <si>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</si>
  <si>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</si>
  <si>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</si>
  <si>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</si>
  <si>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　　　　　　　　（工事価格のうち、材料費　　　　　　　　　　　　　　　　　　</t>
    <rPh sb="9" eb="11">
      <t>コウジ</t>
    </rPh>
    <rPh sb="11" eb="13">
      <t>カカク</t>
    </rPh>
    <rPh sb="17" eb="20">
      <t>ザイリョウヒ</t>
    </rPh>
    <phoneticPr fontId="2"/>
  </si>
  <si>
    <t>●●●</t>
  </si>
  <si>
    <t>円）</t>
    <rPh sb="0" eb="1">
      <t>エン</t>
    </rPh>
    <phoneticPr fontId="2"/>
  </si>
  <si>
    <t>　　　　　　　　（工事価格のうち、労務費　　　　　　　　　　　　　　　　　　</t>
    <rPh sb="9" eb="11">
      <t>コウジ</t>
    </rPh>
    <rPh sb="11" eb="13">
      <t>カカク</t>
    </rPh>
    <rPh sb="17" eb="20">
      <t>ロウムヒ</t>
    </rPh>
    <phoneticPr fontId="2"/>
  </si>
  <si>
    <t>　　　　　　　　（工事価格のうち、法定福利費の事業主負担額　　　　　　　　　　　　　　　　　　</t>
    <rPh sb="9" eb="11">
      <t>コウジ</t>
    </rPh>
    <rPh sb="11" eb="13">
      <t>カカク</t>
    </rPh>
    <rPh sb="17" eb="19">
      <t>ホウテイ</t>
    </rPh>
    <rPh sb="19" eb="21">
      <t>フクリ</t>
    </rPh>
    <rPh sb="21" eb="22">
      <t>ヒ</t>
    </rPh>
    <rPh sb="23" eb="25">
      <t>ジギョウ</t>
    </rPh>
    <rPh sb="25" eb="26">
      <t>ヌシ</t>
    </rPh>
    <rPh sb="26" eb="28">
      <t>フタン</t>
    </rPh>
    <rPh sb="28" eb="29">
      <t>ガク</t>
    </rPh>
    <phoneticPr fontId="2"/>
  </si>
  <si>
    <t>　　　　　　　　（工事価格のうち、建退共制度の掛金　　　　　　　　　　　　　　　　　</t>
    <rPh sb="9" eb="11">
      <t>コウジ</t>
    </rPh>
    <rPh sb="11" eb="13">
      <t>カカク</t>
    </rPh>
    <rPh sb="17" eb="20">
      <t>ケンタイキョウ</t>
    </rPh>
    <rPh sb="20" eb="22">
      <t>セイド</t>
    </rPh>
    <rPh sb="23" eb="25">
      <t>カケキン</t>
    </rPh>
    <phoneticPr fontId="2"/>
  </si>
  <si>
    <t>　　　　　　　　（工事価格のうち、安全衛生経費　　　　　　　　　　　　　　　　　</t>
    <rPh sb="9" eb="11">
      <t>コウジ</t>
    </rPh>
    <rPh sb="11" eb="13">
      <t>カカク</t>
    </rPh>
    <rPh sb="17" eb="19">
      <t>アンゼン</t>
    </rPh>
    <rPh sb="19" eb="21">
      <t>エイセイ</t>
    </rPh>
    <rPh sb="21" eb="23">
      <t>ケイヒ</t>
    </rPh>
    <phoneticPr fontId="2"/>
  </si>
  <si>
    <t>円）</t>
    <rPh sb="0" eb="1">
      <t>エン</t>
    </rPh>
    <phoneticPr fontId="2"/>
  </si>
  <si>
    <t>武岡住宅１０１号棟新築電気設備工事</t>
    <phoneticPr fontId="2"/>
  </si>
  <si>
    <t>鹿児島市武岡二丁目２２番地１</t>
    <phoneticPr fontId="2"/>
  </si>
  <si>
    <t>同種工事（延べ面積が500㎡以上のRC造、SRC造又はS造の建築物で、新築、増築、改築又は改修の電気設備工事）で契約金額1億円以上の完成工事実績</t>
    <rPh sb="61" eb="63">
      <t>オクエン</t>
    </rPh>
    <rPh sb="63" eb="65">
      <t>イジョウ</t>
    </rPh>
    <phoneticPr fontId="2"/>
  </si>
  <si>
    <t>同種工事（延べ面積が500㎡以上のRC造、SRC造又はS造の建築物で、新築、増築、改築又は改修の電気設備工事）の施工経験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</si>
</sst>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月&quot;"/>
    <numFmt numFmtId="178" formatCode="0.0_ ;[Red]\-0.0\ "/>
    <numFmt numFmtId="179" formatCode="#,##0;&quot;▲ &quot;#,##0"/>
    <numFmt numFmtId="180"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0"/>
      <name val="ＭＳ Ｐ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8">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diagonalUp="1" diagonalDown="1">
      <left style="hair">
        <color indexed="64"/>
      </left>
      <right style="medium">
        <color indexed="64"/>
      </right>
      <top style="hair">
        <color indexed="64"/>
      </top>
      <bottom style="hair">
        <color indexed="64"/>
      </bottom>
      <diagonal style="hair">
        <color indexed="64"/>
      </diagonal>
    </border>
    <border diagonalUp="1" diagonalDown="1">
      <left style="hair">
        <color indexed="64"/>
      </left>
      <right style="medium">
        <color indexed="64"/>
      </right>
      <top style="hair">
        <color indexed="64"/>
      </top>
      <bottom style="medium">
        <color indexed="64"/>
      </bottom>
      <diagonal style="hair">
        <color indexed="64"/>
      </diagonal>
    </border>
    <border diagonalUp="1" diagonalDown="1">
      <left style="hair">
        <color indexed="64"/>
      </left>
      <right style="medium">
        <color indexed="64"/>
      </right>
      <top style="medium">
        <color indexed="64"/>
      </top>
      <bottom style="medium">
        <color indexed="64"/>
      </bottom>
      <diagonal style="hair">
        <color indexed="64"/>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80">
    <xf numFmtId="0" fontId="0" fillId="0" borderId="0" xfId="0">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7"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7"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7"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8" fontId="23" fillId="3" borderId="28" xfId="3" applyNumberFormat="1" applyFont="1" applyFill="1" applyBorder="1" applyAlignment="1">
      <alignment horizontal="center" vertical="center"/>
    </xf>
    <xf numFmtId="178" fontId="23" fillId="3" borderId="69" xfId="3" applyNumberFormat="1" applyFont="1" applyFill="1" applyBorder="1" applyAlignment="1">
      <alignment horizontal="center" vertical="center"/>
    </xf>
    <xf numFmtId="178"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37"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9" fontId="7" fillId="0" borderId="3" xfId="0" applyNumberFormat="1" applyFont="1" applyBorder="1">
      <alignment vertical="center"/>
    </xf>
    <xf numFmtId="0" fontId="7" fillId="0" borderId="145" xfId="0" applyFont="1" applyBorder="1">
      <alignment vertical="center"/>
    </xf>
    <xf numFmtId="0" fontId="7" fillId="0" borderId="146" xfId="0" applyFont="1" applyBorder="1">
      <alignment vertical="center"/>
    </xf>
    <xf numFmtId="0" fontId="7" fillId="0" borderId="147" xfId="0" applyFont="1" applyBorder="1">
      <alignment vertical="center"/>
    </xf>
    <xf numFmtId="0" fontId="3" fillId="0" borderId="16" xfId="0" applyFont="1" applyBorder="1">
      <alignment vertical="center"/>
    </xf>
    <xf numFmtId="0" fontId="3" fillId="0" borderId="141" xfId="0" applyFont="1" applyBorder="1">
      <alignment vertical="center"/>
    </xf>
    <xf numFmtId="0" fontId="3" fillId="0" borderId="142" xfId="0" applyFont="1" applyBorder="1">
      <alignment vertical="center"/>
    </xf>
    <xf numFmtId="0" fontId="3" fillId="0" borderId="142" xfId="0" applyFont="1" applyBorder="1" applyProtection="1">
      <alignment vertical="center"/>
      <protection locked="0"/>
    </xf>
    <xf numFmtId="0" fontId="33" fillId="0" borderId="143" xfId="0" applyFont="1" applyBorder="1" applyProtection="1">
      <alignment vertical="center"/>
      <protection locked="0"/>
    </xf>
    <xf numFmtId="0" fontId="3" fillId="0" borderId="8" xfId="0" applyFont="1" applyBorder="1">
      <alignment vertical="center"/>
    </xf>
    <xf numFmtId="0" fontId="3" fillId="0" borderId="8" xfId="0" applyFont="1" applyBorder="1" applyProtection="1">
      <alignment vertical="center"/>
      <protection locked="0"/>
    </xf>
    <xf numFmtId="0" fontId="33" fillId="0" borderId="126" xfId="0" applyFont="1" applyBorder="1" applyProtection="1">
      <alignment vertical="center"/>
      <protection locked="0"/>
    </xf>
    <xf numFmtId="0" fontId="3" fillId="0" borderId="139" xfId="0" applyFont="1" applyBorder="1">
      <alignment vertical="center"/>
    </xf>
    <xf numFmtId="0" fontId="3" fillId="0" borderId="140" xfId="0" applyFont="1" applyBorder="1">
      <alignment vertical="center"/>
    </xf>
    <xf numFmtId="0" fontId="3" fillId="0" borderId="140" xfId="0" applyFont="1" applyBorder="1" applyProtection="1">
      <alignment vertical="center"/>
      <protection locked="0"/>
    </xf>
    <xf numFmtId="0" fontId="33" fillId="0" borderId="144" xfId="0" applyFont="1" applyBorder="1" applyProtection="1">
      <alignment vertical="center"/>
      <protection locked="0"/>
    </xf>
    <xf numFmtId="0" fontId="33" fillId="0" borderId="14" xfId="0" applyFont="1" applyBorder="1" applyAlignment="1">
      <alignment horizontal="right" vertical="center"/>
    </xf>
    <xf numFmtId="0" fontId="33" fillId="0" borderId="125" xfId="0" applyFont="1" applyBorder="1" applyAlignment="1">
      <alignment horizontal="left" vertical="center"/>
    </xf>
    <xf numFmtId="0" fontId="33" fillId="0" borderId="8" xfId="0" applyFont="1" applyBorder="1" applyAlignment="1">
      <alignment horizontal="right" vertical="center"/>
    </xf>
    <xf numFmtId="0" fontId="33" fillId="0" borderId="126" xfId="0" applyFont="1" applyBorder="1" applyAlignment="1">
      <alignment horizontal="left" vertical="center"/>
    </xf>
    <xf numFmtId="0" fontId="33" fillId="0" borderId="122" xfId="0" applyFont="1" applyBorder="1" applyAlignment="1">
      <alignment horizontal="right" vertical="center"/>
    </xf>
    <xf numFmtId="0" fontId="33" fillId="0" borderId="127" xfId="0" applyFont="1" applyBorder="1" applyAlignment="1">
      <alignment horizontal="left" vertical="center"/>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36" xfId="3" applyFont="1" applyBorder="1" applyAlignment="1">
      <alignment horizontal="left" vertical="center" wrapText="1"/>
    </xf>
    <xf numFmtId="0" fontId="15" fillId="0" borderId="137"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8"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30" fillId="0" borderId="7" xfId="0" applyNumberFormat="1" applyFont="1" applyBorder="1" applyProtection="1">
      <alignment vertical="center"/>
      <protection locked="0"/>
    </xf>
    <xf numFmtId="179" fontId="30" fillId="0" borderId="8" xfId="0" applyNumberFormat="1" applyFont="1" applyBorder="1" applyProtection="1">
      <alignment vertical="center"/>
      <protection locked="0"/>
    </xf>
    <xf numFmtId="179" fontId="30" fillId="0" borderId="9"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0" fontId="18" fillId="0" borderId="22" xfId="3" applyNumberFormat="1" applyFont="1" applyBorder="1" applyAlignment="1">
      <alignment horizontal="left" vertical="center" shrinkToFit="1"/>
    </xf>
    <xf numFmtId="179" fontId="30" fillId="0" borderId="124" xfId="0" applyNumberFormat="1" applyFont="1" applyBorder="1" applyProtection="1">
      <alignment vertical="center"/>
      <protection locked="0"/>
    </xf>
    <xf numFmtId="179" fontId="30" fillId="0" borderId="122" xfId="0" applyNumberFormat="1" applyFont="1" applyBorder="1" applyProtection="1">
      <alignment vertical="center"/>
      <protection locked="0"/>
    </xf>
    <xf numFmtId="179" fontId="30" fillId="0" borderId="123"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79" fontId="30" fillId="0" borderId="13" xfId="2" applyNumberFormat="1" applyFont="1" applyBorder="1" applyAlignment="1" applyProtection="1">
      <alignment horizontal="right" vertical="center"/>
      <protection locked="0"/>
    </xf>
    <xf numFmtId="179" fontId="30" fillId="0" borderId="14" xfId="2" applyNumberFormat="1" applyFont="1" applyBorder="1" applyAlignment="1" applyProtection="1">
      <alignment horizontal="right" vertical="center"/>
      <protection locked="0"/>
    </xf>
    <xf numFmtId="179" fontId="30" fillId="0" borderId="15" xfId="2" applyNumberFormat="1" applyFont="1" applyBorder="1" applyAlignment="1" applyProtection="1">
      <alignment horizontal="right" vertical="center"/>
      <protection locked="0"/>
    </xf>
    <xf numFmtId="0" fontId="26" fillId="0" borderId="120" xfId="0"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79" fontId="30" fillId="0" borderId="13" xfId="0" applyNumberFormat="1" applyFont="1" applyBorder="1" applyProtection="1">
      <alignment vertical="center"/>
      <protection locked="0"/>
    </xf>
    <xf numFmtId="179" fontId="30" fillId="0" borderId="14" xfId="0" applyNumberFormat="1" applyFont="1" applyBorder="1" applyProtection="1">
      <alignment vertical="center"/>
      <protection locked="0"/>
    </xf>
    <xf numFmtId="179" fontId="30" fillId="0" borderId="15" xfId="0" applyNumberFormat="1" applyFont="1" applyBorder="1" applyProtection="1">
      <alignment vertical="center"/>
      <protection locked="0"/>
    </xf>
    <xf numFmtId="179" fontId="31" fillId="2" borderId="7" xfId="2" applyNumberFormat="1" applyFont="1" applyFill="1" applyBorder="1" applyAlignment="1" applyProtection="1">
      <alignment horizontal="right" vertical="center"/>
      <protection locked="0"/>
    </xf>
    <xf numFmtId="179" fontId="31" fillId="2" borderId="8" xfId="2" applyNumberFormat="1" applyFont="1" applyFill="1" applyBorder="1" applyAlignment="1" applyProtection="1">
      <alignment horizontal="right" vertical="center"/>
      <protection locked="0"/>
    </xf>
    <xf numFmtId="179" fontId="31" fillId="2" borderId="9" xfId="2" applyNumberFormat="1" applyFont="1" applyFill="1" applyBorder="1" applyAlignment="1" applyProtection="1">
      <alignment horizontal="right" vertical="center"/>
      <protection locked="0"/>
    </xf>
    <xf numFmtId="179" fontId="30" fillId="0" borderId="128" xfId="2" applyNumberFormat="1" applyFont="1" applyBorder="1" applyAlignment="1" applyProtection="1">
      <alignment vertical="center"/>
      <protection locked="0"/>
    </xf>
    <xf numFmtId="179" fontId="30" fillId="0" borderId="129" xfId="2" applyNumberFormat="1" applyFont="1" applyBorder="1" applyAlignment="1" applyProtection="1">
      <alignment vertical="center"/>
      <protection locked="0"/>
    </xf>
    <xf numFmtId="179" fontId="30" fillId="0" borderId="82" xfId="2" applyNumberFormat="1" applyFont="1" applyBorder="1" applyAlignment="1" applyProtection="1">
      <alignment vertical="center"/>
      <protection locked="0"/>
    </xf>
    <xf numFmtId="179" fontId="32" fillId="2" borderId="10" xfId="2" applyNumberFormat="1" applyFont="1" applyFill="1" applyBorder="1" applyAlignment="1" applyProtection="1">
      <alignment horizontal="right" vertical="center"/>
      <protection locked="0"/>
    </xf>
    <xf numFmtId="179" fontId="32" fillId="2" borderId="11" xfId="2" applyNumberFormat="1" applyFont="1" applyFill="1" applyBorder="1" applyAlignment="1" applyProtection="1">
      <alignment horizontal="right" vertical="center"/>
      <protection locked="0"/>
    </xf>
    <xf numFmtId="179" fontId="32" fillId="2" borderId="12" xfId="2" applyNumberFormat="1" applyFont="1" applyFill="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79" fontId="3" fillId="0" borderId="142" xfId="2" applyNumberFormat="1" applyFont="1" applyFill="1" applyBorder="1" applyAlignment="1" applyProtection="1">
      <alignment horizontal="right" vertical="center"/>
      <protection locked="0"/>
    </xf>
    <xf numFmtId="179" fontId="3" fillId="0" borderId="8" xfId="2" applyNumberFormat="1" applyFont="1" applyFill="1" applyBorder="1" applyAlignment="1" applyProtection="1">
      <alignment horizontal="right" vertical="center"/>
      <protection locked="0"/>
    </xf>
    <xf numFmtId="179" fontId="3" fillId="0" borderId="140" xfId="2" applyNumberFormat="1" applyFont="1" applyFill="1" applyBorder="1" applyAlignment="1" applyProtection="1">
      <alignment horizontal="righ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33" fillId="0" borderId="19" xfId="0" applyFont="1" applyBorder="1" applyAlignment="1">
      <alignment horizontal="left" vertical="center"/>
    </xf>
    <xf numFmtId="0" fontId="33" fillId="0" borderId="14" xfId="0" applyFont="1" applyBorder="1" applyAlignment="1">
      <alignment horizontal="left" vertical="center"/>
    </xf>
    <xf numFmtId="0" fontId="33" fillId="0" borderId="16" xfId="0" applyFont="1" applyBorder="1" applyAlignment="1">
      <alignment horizontal="left" vertical="center"/>
    </xf>
    <xf numFmtId="0" fontId="33" fillId="0" borderId="8" xfId="0" applyFont="1" applyBorder="1" applyAlignment="1">
      <alignment horizontal="left" vertical="center"/>
    </xf>
    <xf numFmtId="0" fontId="33" fillId="0" borderId="121" xfId="0" applyFont="1" applyBorder="1" applyAlignment="1">
      <alignment horizontal="left" vertical="center"/>
    </xf>
    <xf numFmtId="0" fontId="33" fillId="0" borderId="122" xfId="0" applyFont="1" applyBorder="1" applyAlignment="1">
      <alignment horizontal="lef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38" fontId="7" fillId="0" borderId="20" xfId="2" applyFont="1" applyBorder="1" applyAlignment="1">
      <alignment horizontal="right" vertical="center"/>
    </xf>
    <xf numFmtId="38" fontId="7" fillId="0" borderId="0" xfId="2" applyFont="1" applyBorder="1" applyAlignment="1">
      <alignment horizontal="right" vertical="center"/>
    </xf>
    <xf numFmtId="38" fontId="7" fillId="0" borderId="18" xfId="2"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8" fontId="23" fillId="0" borderId="36" xfId="3" applyNumberFormat="1" applyFont="1" applyBorder="1" applyAlignment="1">
      <alignment horizontal="center" vertical="center"/>
    </xf>
    <xf numFmtId="178" fontId="23" fillId="0" borderId="41" xfId="3" applyNumberFormat="1" applyFont="1" applyBorder="1" applyAlignment="1">
      <alignment horizontal="center" vertical="center"/>
    </xf>
    <xf numFmtId="178"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8" fontId="23" fillId="0" borderId="36" xfId="3" applyNumberFormat="1" applyFont="1" applyBorder="1" applyAlignment="1">
      <alignment horizontal="center" vertical="center" wrapText="1"/>
    </xf>
    <xf numFmtId="178" fontId="23" fillId="0" borderId="89" xfId="3" applyNumberFormat="1" applyFont="1" applyBorder="1" applyAlignment="1">
      <alignment horizontal="center" vertical="center"/>
    </xf>
    <xf numFmtId="178" fontId="15" fillId="0" borderId="94" xfId="3" applyNumberFormat="1" applyFont="1" applyBorder="1" applyAlignment="1">
      <alignment horizontal="center" vertical="center" wrapText="1"/>
    </xf>
    <xf numFmtId="178"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15" fillId="0" borderId="32" xfId="3" applyFont="1" applyBorder="1" applyAlignment="1">
      <alignment horizontal="left"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1AE5F3D8-BEC3-4942-B9E3-5110AB2E6D84}"/>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p>
      </xdr:txBody>
    </xdr:sp>
    <xdr:clientData/>
  </xdr:twoCellAnchor>
  <xdr:twoCellAnchor>
    <xdr:from>
      <xdr:col>0</xdr:col>
      <xdr:colOff>66674</xdr:colOff>
      <xdr:row>20</xdr:row>
      <xdr:rowOff>9525</xdr:rowOff>
    </xdr:from>
    <xdr:to>
      <xdr:col>5</xdr:col>
      <xdr:colOff>628649</xdr:colOff>
      <xdr:row>31</xdr:row>
      <xdr:rowOff>228600</xdr:rowOff>
    </xdr:to>
    <xdr:sp macro="" textlink="">
      <xdr:nvSpPr>
        <xdr:cNvPr id="3" name="テキスト ボックス 2">
          <a:extLst>
            <a:ext uri="{FF2B5EF4-FFF2-40B4-BE49-F238E27FC236}">
              <a16:creationId xmlns:a16="http://schemas.microsoft.com/office/drawing/2014/main" id="{1ACF3781-F10F-4A3F-B54B-9EF013B1CF4E}"/>
            </a:ext>
          </a:extLst>
        </xdr:cNvPr>
        <xdr:cNvSpPr txBox="1">
          <a:spLocks noChangeArrowheads="1"/>
        </xdr:cNvSpPr>
      </xdr:nvSpPr>
      <xdr:spPr bwMode="auto">
        <a:xfrm>
          <a:off x="66674" y="4572000"/>
          <a:ext cx="6810375" cy="2943225"/>
        </a:xfrm>
        <a:prstGeom prst="rect">
          <a:avLst/>
        </a:prstGeom>
        <a:solidFill>
          <a:srgbClr val="FFFFFF"/>
        </a:solidFill>
        <a:ln w="9525">
          <a:solidFill>
            <a:srgbClr val="BCBCBC"/>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（記載方法）</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・日付は応札日を記載すること。</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・代理による紙入札の場合は、代理人氏名も記載すること。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・押印不要。</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・工事名、工事場所は指名通知書又は公告文に基づき記載すること。</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・「工種等」は、科目別内訳（直接仮設工事、コンクリート工事、型枠工事など）を記載すること。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・「割合」欄には直接工事費に対する工事ごとの割合（％）を記載すること。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・「工事価格」と「入札書記載金額」は、原則一致させること。どうしても調整が必要な場合には、「経費減額</a:t>
          </a:r>
          <a:endParaRPr lang="en-US" altLang="ja-JP"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調整額」欄で調整すること。</a:t>
          </a: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・「材料費、労務費、法定福利費の事業主負担額、建退共制度の掛金</a:t>
          </a:r>
          <a:r>
            <a:rPr kumimoji="0" lang="ja-JP" altLang="en-US" sz="1100" b="0" i="0" u="none" strike="noStrike" kern="0" cap="none" spc="0" normalizeH="0" baseline="0" noProof="0">
              <a:ln>
                <a:noFill/>
              </a:ln>
              <a:solidFill>
                <a:sysClr val="windowText" lastClr="000000"/>
              </a:solidFill>
              <a:effectLst/>
              <a:uLnTx/>
              <a:uFillTx/>
              <a:latin typeface="+mn-lt"/>
              <a:ea typeface="+mn-ea"/>
              <a:cs typeface="+mn-cs"/>
            </a:rPr>
            <a:t>、安全衛生経費</a:t>
          </a: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」について、内数を</a:t>
          </a:r>
          <a:endParaRPr kumimoji="0"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ysClr val="windowText" lastClr="000000"/>
              </a:solidFill>
              <a:effectLst/>
              <a:uLnTx/>
              <a:uFillTx/>
              <a:latin typeface="+mn-lt"/>
              <a:ea typeface="+mn-ea"/>
              <a:cs typeface="+mn-cs"/>
            </a:rPr>
            <a:t>　</a:t>
          </a: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記載すること。</a:t>
          </a:r>
        </a:p>
        <a:p>
          <a:pPr algn="l" rtl="0">
            <a:defRPr sz="1000"/>
          </a:pPr>
          <a:endParaRPr lang="ja-JP" altLang="en-US" sz="1100" b="0" i="0" u="none" strike="noStrike" baseline="0">
            <a:solidFill>
              <a:srgbClr val="000000"/>
            </a:solidFill>
            <a:latin typeface="Calibri"/>
            <a:cs typeface="Calibri"/>
          </a:endParaRPr>
        </a:p>
        <a:p>
          <a:pPr algn="l" rtl="0">
            <a:lnSpc>
              <a:spcPts val="1300"/>
            </a:lnSpc>
            <a:defRPr sz="1000"/>
          </a:pPr>
          <a:r>
            <a:rPr lang="ja-JP" altLang="en-US" sz="1100" b="1" i="0" u="none" strike="noStrike" baseline="0">
              <a:solidFill>
                <a:srgbClr val="FF0000"/>
              </a:solidFill>
              <a:latin typeface="Calibri"/>
              <a:cs typeface="Calibri"/>
            </a:rPr>
            <a:t>※</a:t>
          </a:r>
          <a:r>
            <a:rPr lang="ja-JP" altLang="en-US" sz="1100" b="1" i="0" u="none" strike="noStrike" baseline="0">
              <a:solidFill>
                <a:srgbClr val="FF0000"/>
              </a:solidFill>
              <a:latin typeface="ＭＳ Ｐゴシック"/>
              <a:ea typeface="ＭＳ Ｐゴシック"/>
              <a:cs typeface="Calibri"/>
            </a:rPr>
            <a:t>以下の場合は、入札無効の対象となるので、十分注意すること。</a:t>
          </a:r>
          <a:endParaRPr lang="ja-JP" altLang="en-US" sz="1100" b="1" i="0" u="none" strike="noStrike" baseline="0">
            <a:solidFill>
              <a:srgbClr val="FF0000"/>
            </a:solidFill>
            <a:latin typeface="Calibri"/>
            <a:ea typeface="ＭＳ Ｐゴシック"/>
            <a:cs typeface="Calibri"/>
          </a:endParaRPr>
        </a:p>
        <a:p>
          <a:pPr algn="l" rtl="0">
            <a:defRPr sz="1000"/>
          </a:pPr>
          <a:r>
            <a:rPr lang="ja-JP" altLang="en-US" sz="1100" b="1" i="0" u="none" strike="noStrike" baseline="0">
              <a:solidFill>
                <a:srgbClr val="FF0000"/>
              </a:solidFill>
              <a:latin typeface="ＭＳ Ｐゴシック"/>
              <a:ea typeface="ＭＳ Ｐゴシック"/>
            </a:rPr>
            <a:t>・「入札書記載金額」と、実際の入札金額が著しく異なる場合。</a:t>
          </a:r>
          <a:endParaRPr lang="ja-JP" altLang="en-US" sz="1100" b="1" i="0" u="none" strike="noStrike" baseline="0">
            <a:solidFill>
              <a:srgbClr val="FF0000"/>
            </a:solidFill>
            <a:latin typeface="Calibri"/>
            <a:ea typeface="ＭＳ Ｐゴシック"/>
            <a:cs typeface="Calibri"/>
          </a:endParaRPr>
        </a:p>
        <a:p>
          <a:pPr algn="l" rtl="0">
            <a:lnSpc>
              <a:spcPts val="1300"/>
            </a:lnSpc>
            <a:defRPr sz="1000"/>
          </a:pPr>
          <a:r>
            <a:rPr lang="ja-JP" altLang="en-US" sz="1100" b="1" i="0" u="none" strike="noStrike" baseline="0">
              <a:solidFill>
                <a:srgbClr val="FF0000"/>
              </a:solidFill>
              <a:latin typeface="ＭＳ Ｐゴシック"/>
              <a:ea typeface="ＭＳ Ｐゴシック"/>
            </a:rPr>
            <a:t>・「日付」、「工事名」、「工事場所」などの記載内容に不備がある場合。</a:t>
          </a:r>
          <a:endParaRPr lang="ja-JP" altLang="en-US" sz="1100" b="1" i="0" u="none" strike="noStrike" baseline="0">
            <a:solidFill>
              <a:srgbClr val="FF0000"/>
            </a:solidFill>
            <a:latin typeface="Calibri"/>
            <a:ea typeface="ＭＳ Ｐゴシック"/>
            <a:cs typeface="Calibri"/>
          </a:endParaRPr>
        </a:p>
        <a:p>
          <a:pPr algn="l" rtl="0">
            <a:lnSpc>
              <a:spcPts val="1300"/>
            </a:lnSpc>
            <a:defRPr sz="1000"/>
          </a:pPr>
          <a:r>
            <a:rPr lang="ja-JP" altLang="en-US" sz="1100" b="1" i="0" u="none" strike="noStrike" baseline="0">
              <a:solidFill>
                <a:srgbClr val="FF0000"/>
              </a:solidFill>
              <a:latin typeface="ＭＳ Ｐゴシック"/>
              <a:ea typeface="ＭＳ Ｐゴシック"/>
            </a:rPr>
            <a:t>・積算の内訳を記載していない場合。</a:t>
          </a:r>
          <a:endParaRPr lang="ja-JP" altLang="en-US" sz="1100" b="1"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000000"/>
            </a:solidFill>
            <a:latin typeface="Calibri"/>
            <a:cs typeface="Calibri"/>
          </a:endParaRPr>
        </a:p>
        <a:p>
          <a:pPr algn="l" rtl="0">
            <a:lnSpc>
              <a:spcPts val="1200"/>
            </a:lnSpc>
            <a:defRPr sz="1000"/>
          </a:pPr>
          <a:endParaRPr lang="ja-JP" alt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7787"/>
          <a:ext cx="563776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40"/>
  <sheetViews>
    <sheetView tabSelected="1" view="pageBreakPreview" zoomScale="90" zoomScaleNormal="100" zoomScaleSheetLayoutView="90" workbookViewId="0"/>
  </sheetViews>
  <sheetFormatPr defaultColWidth="9" defaultRowHeight="16.5" customHeight="1" x14ac:dyDescent="0.15"/>
  <cols>
    <col min="1" max="1" width="3.25" style="9" customWidth="1"/>
    <col min="2" max="2" width="22.5" style="9" customWidth="1"/>
    <col min="3" max="3" width="2.25" style="9" customWidth="1"/>
    <col min="4" max="4" width="23.75" style="9" customWidth="1"/>
    <col min="5" max="5" width="25.625" style="9" customWidth="1"/>
    <col min="6" max="6" width="18.625" style="9" customWidth="1"/>
    <col min="7" max="7" width="6.625" style="13" customWidth="1"/>
    <col min="8" max="8" width="4.625" style="13" customWidth="1"/>
    <col min="9" max="9" width="5.625" style="9" customWidth="1"/>
    <col min="10" max="10" width="9" style="9"/>
    <col min="11" max="11" width="0.75" style="9" customWidth="1"/>
    <col min="12" max="12" width="11.375" style="9" customWidth="1"/>
    <col min="13" max="15" width="9" style="9" customWidth="1"/>
    <col min="16" max="16384" width="9" style="9"/>
  </cols>
  <sheetData>
    <row r="1" spans="1:10" s="103" customFormat="1" ht="20.100000000000001" customHeight="1" x14ac:dyDescent="0.15">
      <c r="A1" s="102"/>
      <c r="F1" s="138" t="s">
        <v>106</v>
      </c>
      <c r="G1" s="138"/>
      <c r="H1" s="138"/>
      <c r="I1" s="138"/>
      <c r="J1" s="138"/>
    </row>
    <row r="2" spans="1:10" s="103" customFormat="1" ht="20.100000000000001" customHeight="1" x14ac:dyDescent="0.15">
      <c r="A2" s="102"/>
      <c r="G2" s="104"/>
      <c r="H2" s="104"/>
      <c r="I2" s="104"/>
      <c r="J2" s="104"/>
    </row>
    <row r="3" spans="1:10" s="103" customFormat="1" ht="20.100000000000001" customHeight="1" x14ac:dyDescent="0.15">
      <c r="A3" s="279" t="s">
        <v>162</v>
      </c>
      <c r="B3" s="279"/>
      <c r="C3" s="279"/>
      <c r="D3" s="279"/>
    </row>
    <row r="4" spans="1:10" s="103" customFormat="1" ht="20.100000000000001" customHeight="1" x14ac:dyDescent="0.15">
      <c r="A4" s="105"/>
      <c r="B4" s="105"/>
      <c r="C4" s="105"/>
      <c r="D4" s="105"/>
    </row>
    <row r="5" spans="1:10" s="103" customFormat="1" ht="20.100000000000001" customHeight="1" x14ac:dyDescent="0.15">
      <c r="A5" s="102"/>
      <c r="C5" s="104"/>
      <c r="D5" s="104"/>
      <c r="E5" s="113" t="s">
        <v>12</v>
      </c>
      <c r="F5" s="238"/>
      <c r="G5" s="238"/>
      <c r="H5" s="238"/>
      <c r="I5" s="238"/>
      <c r="J5" s="238"/>
    </row>
    <row r="6" spans="1:10" s="103" customFormat="1" ht="20.100000000000001" customHeight="1" x14ac:dyDescent="0.15">
      <c r="A6" s="102"/>
      <c r="C6" s="104"/>
      <c r="D6" s="104"/>
      <c r="E6" s="113" t="s">
        <v>6</v>
      </c>
      <c r="F6" s="238"/>
      <c r="G6" s="238"/>
      <c r="H6" s="238"/>
      <c r="I6" s="238"/>
      <c r="J6" s="238"/>
    </row>
    <row r="7" spans="1:10" s="103" customFormat="1" ht="20.100000000000001" customHeight="1" x14ac:dyDescent="0.15">
      <c r="A7" s="102"/>
      <c r="C7" s="102"/>
      <c r="D7" s="104"/>
      <c r="E7" s="113" t="s">
        <v>14</v>
      </c>
      <c r="F7" s="238"/>
      <c r="G7" s="238"/>
      <c r="H7" s="238"/>
      <c r="I7" s="238"/>
      <c r="J7" s="238"/>
    </row>
    <row r="8" spans="1:10" s="103" customFormat="1" ht="20.100000000000001" customHeight="1" x14ac:dyDescent="0.15">
      <c r="A8" s="102"/>
      <c r="C8" s="102"/>
      <c r="D8" s="104"/>
      <c r="E8" s="113" t="s">
        <v>118</v>
      </c>
      <c r="F8" s="238"/>
      <c r="G8" s="238"/>
      <c r="H8" s="238"/>
      <c r="I8" s="238"/>
      <c r="J8" s="114"/>
    </row>
    <row r="9" spans="1:10" s="103" customFormat="1" ht="20.100000000000001" customHeight="1" x14ac:dyDescent="0.15">
      <c r="A9" s="102"/>
      <c r="C9" s="106"/>
      <c r="E9" s="113" t="s">
        <v>22</v>
      </c>
      <c r="F9" s="238"/>
      <c r="G9" s="238"/>
      <c r="H9" s="238"/>
      <c r="I9" s="238"/>
      <c r="J9" s="114"/>
    </row>
    <row r="10" spans="1:10" s="103" customFormat="1" ht="20.100000000000001" customHeight="1" x14ac:dyDescent="0.15">
      <c r="A10" s="102"/>
    </row>
    <row r="11" spans="1:10" s="103" customFormat="1" ht="20.100000000000001" customHeight="1" x14ac:dyDescent="0.15">
      <c r="A11" s="102"/>
    </row>
    <row r="12" spans="1:10" s="103" customFormat="1" ht="20.100000000000001" customHeight="1" x14ac:dyDescent="0.15">
      <c r="A12" s="102"/>
    </row>
    <row r="13" spans="1:10" s="103" customFormat="1" ht="20.100000000000001" customHeight="1" thickBot="1" x14ac:dyDescent="0.2">
      <c r="A13" s="102"/>
    </row>
    <row r="14" spans="1:10" s="103" customFormat="1" ht="24.95" customHeight="1" thickBot="1" x14ac:dyDescent="0.2">
      <c r="A14" s="254" t="s">
        <v>108</v>
      </c>
      <c r="B14" s="255"/>
      <c r="C14" s="256" t="s">
        <v>203</v>
      </c>
      <c r="D14" s="257"/>
      <c r="E14" s="257"/>
      <c r="F14" s="257"/>
      <c r="G14" s="257"/>
      <c r="H14" s="257"/>
      <c r="I14" s="257"/>
      <c r="J14" s="258"/>
    </row>
    <row r="15" spans="1:10" s="103" customFormat="1" ht="24.95" customHeight="1" thickBot="1" x14ac:dyDescent="0.2">
      <c r="A15" s="254" t="s">
        <v>107</v>
      </c>
      <c r="B15" s="255"/>
      <c r="C15" s="259" t="s">
        <v>204</v>
      </c>
      <c r="D15" s="260"/>
      <c r="E15" s="260"/>
      <c r="F15" s="260"/>
      <c r="G15" s="260"/>
      <c r="H15" s="260"/>
      <c r="I15" s="260"/>
      <c r="J15" s="261"/>
    </row>
    <row r="16" spans="1:10" s="103" customFormat="1" ht="24.95" customHeight="1" thickBot="1" x14ac:dyDescent="0.2">
      <c r="A16" s="107"/>
      <c r="B16" s="108"/>
      <c r="C16" s="108"/>
      <c r="D16" s="108"/>
      <c r="E16" s="108"/>
      <c r="F16" s="108"/>
    </row>
    <row r="17" spans="1:10" s="107" customFormat="1" ht="24.95" customHeight="1" thickBot="1" x14ac:dyDescent="0.2">
      <c r="A17" s="262" t="s">
        <v>7</v>
      </c>
      <c r="B17" s="236"/>
      <c r="C17" s="236"/>
      <c r="D17" s="237"/>
      <c r="E17" s="235" t="s">
        <v>109</v>
      </c>
      <c r="F17" s="236"/>
      <c r="G17" s="236"/>
      <c r="H17" s="237"/>
      <c r="I17" s="235" t="s">
        <v>175</v>
      </c>
      <c r="J17" s="272"/>
    </row>
    <row r="18" spans="1:10" s="103" customFormat="1" ht="24.95" customHeight="1" x14ac:dyDescent="0.15">
      <c r="A18" s="263"/>
      <c r="B18" s="264"/>
      <c r="C18" s="264"/>
      <c r="D18" s="265"/>
      <c r="E18" s="269"/>
      <c r="F18" s="270"/>
      <c r="G18" s="270"/>
      <c r="H18" s="271"/>
      <c r="I18" s="275"/>
      <c r="J18" s="276"/>
    </row>
    <row r="19" spans="1:10" s="103" customFormat="1" ht="24.95" customHeight="1" x14ac:dyDescent="0.15">
      <c r="A19" s="250"/>
      <c r="B19" s="251"/>
      <c r="C19" s="251"/>
      <c r="D19" s="252"/>
      <c r="E19" s="232"/>
      <c r="F19" s="233"/>
      <c r="G19" s="233"/>
      <c r="H19" s="234"/>
      <c r="I19" s="277"/>
      <c r="J19" s="278"/>
    </row>
    <row r="20" spans="1:10" s="103" customFormat="1" ht="24.95" customHeight="1" x14ac:dyDescent="0.15">
      <c r="A20" s="250"/>
      <c r="B20" s="251"/>
      <c r="C20" s="251"/>
      <c r="D20" s="252"/>
      <c r="E20" s="232"/>
      <c r="F20" s="233"/>
      <c r="G20" s="233"/>
      <c r="H20" s="234"/>
      <c r="I20" s="277"/>
      <c r="J20" s="278"/>
    </row>
    <row r="21" spans="1:10" s="103" customFormat="1" ht="24.95" customHeight="1" x14ac:dyDescent="0.15">
      <c r="A21" s="250"/>
      <c r="B21" s="251"/>
      <c r="C21" s="251"/>
      <c r="D21" s="252"/>
      <c r="E21" s="232"/>
      <c r="F21" s="233"/>
      <c r="G21" s="233"/>
      <c r="H21" s="234"/>
      <c r="I21" s="277"/>
      <c r="J21" s="278"/>
    </row>
    <row r="22" spans="1:10" s="103" customFormat="1" ht="24.95" customHeight="1" x14ac:dyDescent="0.15">
      <c r="A22" s="250"/>
      <c r="B22" s="251"/>
      <c r="C22" s="251"/>
      <c r="D22" s="252"/>
      <c r="E22" s="232"/>
      <c r="F22" s="233"/>
      <c r="G22" s="233"/>
      <c r="H22" s="234"/>
      <c r="I22" s="277"/>
      <c r="J22" s="278"/>
    </row>
    <row r="23" spans="1:10" s="103" customFormat="1" ht="24.95" customHeight="1" x14ac:dyDescent="0.15">
      <c r="A23" s="250"/>
      <c r="B23" s="251"/>
      <c r="C23" s="251"/>
      <c r="D23" s="252"/>
      <c r="E23" s="232"/>
      <c r="F23" s="233"/>
      <c r="G23" s="233"/>
      <c r="H23" s="234"/>
      <c r="I23" s="277"/>
      <c r="J23" s="278"/>
    </row>
    <row r="24" spans="1:10" s="103" customFormat="1" ht="24.95" customHeight="1" x14ac:dyDescent="0.15">
      <c r="A24" s="250"/>
      <c r="B24" s="251"/>
      <c r="C24" s="251"/>
      <c r="D24" s="252"/>
      <c r="E24" s="232"/>
      <c r="F24" s="233"/>
      <c r="G24" s="233"/>
      <c r="H24" s="234"/>
      <c r="I24" s="277"/>
      <c r="J24" s="278"/>
    </row>
    <row r="25" spans="1:10" s="103" customFormat="1" ht="24.95" customHeight="1" x14ac:dyDescent="0.15">
      <c r="A25" s="250"/>
      <c r="B25" s="251"/>
      <c r="C25" s="251"/>
      <c r="D25" s="252"/>
      <c r="E25" s="232"/>
      <c r="F25" s="233"/>
      <c r="G25" s="233"/>
      <c r="H25" s="234"/>
      <c r="I25" s="277"/>
      <c r="J25" s="278"/>
    </row>
    <row r="26" spans="1:10" s="103" customFormat="1" ht="24.95" customHeight="1" x14ac:dyDescent="0.15">
      <c r="A26" s="250"/>
      <c r="B26" s="251"/>
      <c r="C26" s="251"/>
      <c r="D26" s="252"/>
      <c r="E26" s="232"/>
      <c r="F26" s="233"/>
      <c r="G26" s="233"/>
      <c r="H26" s="234"/>
      <c r="I26" s="277"/>
      <c r="J26" s="278"/>
    </row>
    <row r="27" spans="1:10" s="103" customFormat="1" ht="24.95" customHeight="1" x14ac:dyDescent="0.15">
      <c r="A27" s="250"/>
      <c r="B27" s="251"/>
      <c r="C27" s="251"/>
      <c r="D27" s="252"/>
      <c r="E27" s="232"/>
      <c r="F27" s="233"/>
      <c r="G27" s="233"/>
      <c r="H27" s="234"/>
      <c r="I27" s="277"/>
      <c r="J27" s="278"/>
    </row>
    <row r="28" spans="1:10" s="103" customFormat="1" ht="24.95" customHeight="1" x14ac:dyDescent="0.15">
      <c r="A28" s="250"/>
      <c r="B28" s="251"/>
      <c r="C28" s="251"/>
      <c r="D28" s="252"/>
      <c r="E28" s="232"/>
      <c r="F28" s="233"/>
      <c r="G28" s="233"/>
      <c r="H28" s="234"/>
      <c r="I28" s="277"/>
      <c r="J28" s="278"/>
    </row>
    <row r="29" spans="1:10" s="103" customFormat="1" ht="24.95" customHeight="1" x14ac:dyDescent="0.15">
      <c r="A29" s="250"/>
      <c r="B29" s="251"/>
      <c r="C29" s="251"/>
      <c r="D29" s="252"/>
      <c r="E29" s="232"/>
      <c r="F29" s="233"/>
      <c r="G29" s="233"/>
      <c r="H29" s="234"/>
      <c r="I29" s="277"/>
      <c r="J29" s="278"/>
    </row>
    <row r="30" spans="1:10" s="103" customFormat="1" ht="24.95" customHeight="1" x14ac:dyDescent="0.15">
      <c r="A30" s="250"/>
      <c r="B30" s="251"/>
      <c r="C30" s="251"/>
      <c r="D30" s="252"/>
      <c r="E30" s="232"/>
      <c r="F30" s="233"/>
      <c r="G30" s="233"/>
      <c r="H30" s="234"/>
      <c r="I30" s="277"/>
      <c r="J30" s="278"/>
    </row>
    <row r="31" spans="1:10" s="103" customFormat="1" ht="24.95" customHeight="1" x14ac:dyDescent="0.15">
      <c r="A31" s="250"/>
      <c r="B31" s="251"/>
      <c r="C31" s="251"/>
      <c r="D31" s="252"/>
      <c r="E31" s="232"/>
      <c r="F31" s="233"/>
      <c r="G31" s="233"/>
      <c r="H31" s="234"/>
      <c r="I31" s="277"/>
      <c r="J31" s="278"/>
    </row>
    <row r="32" spans="1:10" s="103" customFormat="1" ht="24.95" customHeight="1" x14ac:dyDescent="0.15">
      <c r="A32" s="250"/>
      <c r="B32" s="251"/>
      <c r="C32" s="251"/>
      <c r="D32" s="252"/>
      <c r="E32" s="232"/>
      <c r="F32" s="233"/>
      <c r="G32" s="233"/>
      <c r="H32" s="234"/>
      <c r="I32" s="277"/>
      <c r="J32" s="278"/>
    </row>
    <row r="33" spans="1:10" s="103" customFormat="1" ht="24.95" customHeight="1" x14ac:dyDescent="0.15">
      <c r="A33" s="250"/>
      <c r="B33" s="251"/>
      <c r="C33" s="251"/>
      <c r="D33" s="252"/>
      <c r="E33" s="232"/>
      <c r="F33" s="233"/>
      <c r="G33" s="233"/>
      <c r="H33" s="234"/>
      <c r="I33" s="277"/>
      <c r="J33" s="278"/>
    </row>
    <row r="34" spans="1:10" s="103" customFormat="1" ht="24.95" customHeight="1" x14ac:dyDescent="0.15">
      <c r="A34" s="250"/>
      <c r="B34" s="251"/>
      <c r="C34" s="251"/>
      <c r="D34" s="252"/>
      <c r="E34" s="232"/>
      <c r="F34" s="233"/>
      <c r="G34" s="233"/>
      <c r="H34" s="234"/>
      <c r="I34" s="277"/>
      <c r="J34" s="278"/>
    </row>
    <row r="35" spans="1:10" s="103" customFormat="1" ht="24.95" customHeight="1" x14ac:dyDescent="0.15">
      <c r="A35" s="250"/>
      <c r="B35" s="251"/>
      <c r="C35" s="251"/>
      <c r="D35" s="252"/>
      <c r="E35" s="232"/>
      <c r="F35" s="233"/>
      <c r="G35" s="233"/>
      <c r="H35" s="234"/>
      <c r="I35" s="277"/>
      <c r="J35" s="278"/>
    </row>
    <row r="36" spans="1:10" s="103" customFormat="1" ht="24.95" customHeight="1" x14ac:dyDescent="0.15">
      <c r="A36" s="250"/>
      <c r="B36" s="251"/>
      <c r="C36" s="251"/>
      <c r="D36" s="252"/>
      <c r="E36" s="232"/>
      <c r="F36" s="233"/>
      <c r="G36" s="233"/>
      <c r="H36" s="234"/>
      <c r="I36" s="277"/>
      <c r="J36" s="278"/>
    </row>
    <row r="37" spans="1:10" s="103" customFormat="1" ht="24.95" customHeight="1" thickBot="1" x14ac:dyDescent="0.2">
      <c r="A37" s="266"/>
      <c r="B37" s="267"/>
      <c r="C37" s="267"/>
      <c r="D37" s="268"/>
      <c r="E37" s="247"/>
      <c r="F37" s="248"/>
      <c r="G37" s="248"/>
      <c r="H37" s="249"/>
      <c r="I37" s="305"/>
      <c r="J37" s="306"/>
    </row>
    <row r="38" spans="1:10" s="103" customFormat="1" ht="24.95" customHeight="1" x14ac:dyDescent="0.15">
      <c r="A38" s="263" t="s">
        <v>110</v>
      </c>
      <c r="B38" s="264"/>
      <c r="C38" s="264"/>
      <c r="D38" s="265"/>
      <c r="E38" s="293"/>
      <c r="F38" s="294"/>
      <c r="G38" s="294"/>
      <c r="H38" s="295"/>
      <c r="I38" s="310" t="str">
        <f>IF(SUM(I18:J37)=0,"",SUM(I18:J37))</f>
        <v/>
      </c>
      <c r="J38" s="311"/>
    </row>
    <row r="39" spans="1:10" s="103" customFormat="1" ht="24.95" customHeight="1" x14ac:dyDescent="0.15">
      <c r="A39" s="250" t="s">
        <v>111</v>
      </c>
      <c r="B39" s="251"/>
      <c r="C39" s="251"/>
      <c r="D39" s="252"/>
      <c r="E39" s="232"/>
      <c r="F39" s="233"/>
      <c r="G39" s="233"/>
      <c r="H39" s="234"/>
      <c r="I39" s="273"/>
      <c r="J39" s="274"/>
    </row>
    <row r="40" spans="1:10" s="103" customFormat="1" ht="24.95" customHeight="1" x14ac:dyDescent="0.15">
      <c r="A40" s="284" t="s">
        <v>112</v>
      </c>
      <c r="B40" s="285"/>
      <c r="C40" s="285"/>
      <c r="D40" s="286"/>
      <c r="E40" s="296">
        <f>E38+E39</f>
        <v>0</v>
      </c>
      <c r="F40" s="297"/>
      <c r="G40" s="297"/>
      <c r="H40" s="298"/>
      <c r="I40" s="273"/>
      <c r="J40" s="274"/>
    </row>
    <row r="41" spans="1:10" s="103" customFormat="1" ht="24.95" customHeight="1" x14ac:dyDescent="0.15">
      <c r="A41" s="250" t="s">
        <v>113</v>
      </c>
      <c r="B41" s="251"/>
      <c r="C41" s="251"/>
      <c r="D41" s="252"/>
      <c r="E41" s="232"/>
      <c r="F41" s="233"/>
      <c r="G41" s="233"/>
      <c r="H41" s="234"/>
      <c r="I41" s="273"/>
      <c r="J41" s="274"/>
    </row>
    <row r="42" spans="1:10" s="103" customFormat="1" ht="24.95" customHeight="1" x14ac:dyDescent="0.15">
      <c r="A42" s="284" t="s">
        <v>114</v>
      </c>
      <c r="B42" s="285"/>
      <c r="C42" s="285"/>
      <c r="D42" s="286"/>
      <c r="E42" s="296">
        <f>E40+E41</f>
        <v>0</v>
      </c>
      <c r="F42" s="297"/>
      <c r="G42" s="297"/>
      <c r="H42" s="298"/>
      <c r="I42" s="273"/>
      <c r="J42" s="274"/>
    </row>
    <row r="43" spans="1:10" s="103" customFormat="1" ht="24.95" customHeight="1" x14ac:dyDescent="0.15">
      <c r="A43" s="250" t="s">
        <v>115</v>
      </c>
      <c r="B43" s="251"/>
      <c r="C43" s="251"/>
      <c r="D43" s="252"/>
      <c r="E43" s="232"/>
      <c r="F43" s="233"/>
      <c r="G43" s="233"/>
      <c r="H43" s="234"/>
      <c r="I43" s="273"/>
      <c r="J43" s="274"/>
    </row>
    <row r="44" spans="1:10" s="103" customFormat="1" ht="24.95" customHeight="1" x14ac:dyDescent="0.15">
      <c r="A44" s="284" t="s">
        <v>116</v>
      </c>
      <c r="B44" s="285"/>
      <c r="C44" s="285"/>
      <c r="D44" s="286"/>
      <c r="E44" s="296">
        <f>E40+E41+E43</f>
        <v>0</v>
      </c>
      <c r="F44" s="297"/>
      <c r="G44" s="297"/>
      <c r="H44" s="298"/>
      <c r="I44" s="273"/>
      <c r="J44" s="274"/>
    </row>
    <row r="45" spans="1:10" s="103" customFormat="1" ht="24.95" customHeight="1" thickBot="1" x14ac:dyDescent="0.2">
      <c r="A45" s="287" t="s">
        <v>13</v>
      </c>
      <c r="B45" s="288"/>
      <c r="C45" s="288"/>
      <c r="D45" s="289"/>
      <c r="E45" s="299"/>
      <c r="F45" s="300"/>
      <c r="G45" s="300"/>
      <c r="H45" s="301"/>
      <c r="I45" s="280"/>
      <c r="J45" s="281"/>
    </row>
    <row r="46" spans="1:10" s="103" customFormat="1" ht="24.95" customHeight="1" thickBot="1" x14ac:dyDescent="0.2">
      <c r="A46" s="290" t="s">
        <v>117</v>
      </c>
      <c r="B46" s="291"/>
      <c r="C46" s="291"/>
      <c r="D46" s="292"/>
      <c r="E46" s="302">
        <f>E42+E43+E45</f>
        <v>0</v>
      </c>
      <c r="F46" s="303"/>
      <c r="G46" s="303"/>
      <c r="H46" s="304"/>
      <c r="I46" s="282"/>
      <c r="J46" s="283"/>
    </row>
    <row r="47" spans="1:10" s="103" customFormat="1" ht="24.95" customHeight="1" x14ac:dyDescent="0.15">
      <c r="A47" s="121" t="s">
        <v>195</v>
      </c>
      <c r="B47" s="122"/>
      <c r="C47" s="122"/>
      <c r="D47" s="122"/>
      <c r="E47" s="122"/>
      <c r="F47" s="307"/>
      <c r="G47" s="307"/>
      <c r="H47" s="307"/>
      <c r="I47" s="123" t="s">
        <v>202</v>
      </c>
      <c r="J47" s="124"/>
    </row>
    <row r="48" spans="1:10" s="103" customFormat="1" ht="24.95" customHeight="1" x14ac:dyDescent="0.15">
      <c r="A48" s="120" t="s">
        <v>198</v>
      </c>
      <c r="B48" s="125"/>
      <c r="C48" s="125"/>
      <c r="D48" s="125"/>
      <c r="E48" s="125"/>
      <c r="F48" s="308"/>
      <c r="G48" s="308"/>
      <c r="H48" s="308"/>
      <c r="I48" s="126" t="s">
        <v>202</v>
      </c>
      <c r="J48" s="127"/>
    </row>
    <row r="49" spans="1:14" s="103" customFormat="1" ht="24.95" customHeight="1" x14ac:dyDescent="0.15">
      <c r="A49" s="120" t="s">
        <v>199</v>
      </c>
      <c r="B49" s="125"/>
      <c r="C49" s="125"/>
      <c r="D49" s="125"/>
      <c r="E49" s="125"/>
      <c r="F49" s="308"/>
      <c r="G49" s="308"/>
      <c r="H49" s="308"/>
      <c r="I49" s="126" t="s">
        <v>202</v>
      </c>
      <c r="J49" s="127"/>
    </row>
    <row r="50" spans="1:14" s="103" customFormat="1" ht="24.95" customHeight="1" x14ac:dyDescent="0.15">
      <c r="A50" s="120" t="s">
        <v>200</v>
      </c>
      <c r="B50" s="125"/>
      <c r="C50" s="125"/>
      <c r="D50" s="125"/>
      <c r="E50" s="125"/>
      <c r="F50" s="308"/>
      <c r="G50" s="308"/>
      <c r="H50" s="308"/>
      <c r="I50" s="126" t="s">
        <v>202</v>
      </c>
      <c r="J50" s="127"/>
    </row>
    <row r="51" spans="1:14" s="103" customFormat="1" ht="24.95" customHeight="1" thickBot="1" x14ac:dyDescent="0.2">
      <c r="A51" s="128" t="s">
        <v>201</v>
      </c>
      <c r="B51" s="129"/>
      <c r="C51" s="129"/>
      <c r="D51" s="129"/>
      <c r="E51" s="129"/>
      <c r="F51" s="309"/>
      <c r="G51" s="309"/>
      <c r="H51" s="309"/>
      <c r="I51" s="130" t="s">
        <v>202</v>
      </c>
      <c r="J51" s="131"/>
    </row>
    <row r="52" spans="1:14" ht="3.75" customHeight="1" x14ac:dyDescent="0.15"/>
    <row r="53" spans="1:14" ht="20.100000000000001" customHeight="1" x14ac:dyDescent="0.15">
      <c r="A53" s="253" t="s">
        <v>32</v>
      </c>
      <c r="B53" s="253"/>
      <c r="C53" s="253"/>
      <c r="D53" s="253"/>
      <c r="E53" s="253"/>
      <c r="F53" s="253"/>
      <c r="G53" s="253"/>
      <c r="H53" s="253"/>
      <c r="I53" s="253"/>
      <c r="J53" s="253"/>
    </row>
    <row r="54" spans="1:14" ht="15" customHeight="1" x14ac:dyDescent="0.15">
      <c r="C54" s="10"/>
      <c r="D54" s="10"/>
      <c r="E54" s="62" t="s">
        <v>33</v>
      </c>
      <c r="F54" s="245" t="str">
        <f>C14</f>
        <v>武岡住宅１０１号棟新築電気設備工事</v>
      </c>
      <c r="G54" s="245"/>
      <c r="H54" s="245"/>
      <c r="I54" s="245"/>
      <c r="J54" s="245"/>
      <c r="K54" s="63"/>
    </row>
    <row r="55" spans="1:14" ht="15" customHeight="1" x14ac:dyDescent="0.15">
      <c r="E55" s="62" t="s">
        <v>103</v>
      </c>
      <c r="F55" s="246">
        <f>F6</f>
        <v>0</v>
      </c>
      <c r="G55" s="246"/>
      <c r="H55" s="246"/>
      <c r="I55" s="246"/>
      <c r="J55" s="246"/>
      <c r="K55" s="63"/>
    </row>
    <row r="56" spans="1:14" ht="15" customHeight="1" x14ac:dyDescent="0.15">
      <c r="B56" s="9" t="s">
        <v>101</v>
      </c>
      <c r="G56" s="11"/>
      <c r="H56" s="11"/>
    </row>
    <row r="57" spans="1:14" ht="4.5" customHeight="1" x14ac:dyDescent="0.15">
      <c r="A57" s="12"/>
      <c r="B57" s="12"/>
      <c r="C57" s="12"/>
      <c r="D57" s="12"/>
      <c r="E57" s="12"/>
      <c r="F57" s="12"/>
      <c r="G57" s="12"/>
      <c r="H57" s="12"/>
      <c r="I57" s="13"/>
    </row>
    <row r="58" spans="1:14" ht="24.95" customHeight="1" x14ac:dyDescent="0.15">
      <c r="A58" s="139" t="s">
        <v>34</v>
      </c>
      <c r="B58" s="140"/>
      <c r="C58" s="141" t="s">
        <v>35</v>
      </c>
      <c r="D58" s="142"/>
      <c r="E58" s="142"/>
      <c r="F58" s="142"/>
      <c r="G58" s="14" t="s">
        <v>36</v>
      </c>
      <c r="H58" s="143" t="s">
        <v>37</v>
      </c>
      <c r="I58" s="144"/>
      <c r="J58" s="15" t="s">
        <v>38</v>
      </c>
      <c r="K58" s="65"/>
      <c r="M58" s="16" t="s">
        <v>39</v>
      </c>
      <c r="N58" s="16" t="s">
        <v>40</v>
      </c>
    </row>
    <row r="59" spans="1:14" ht="20.100000000000001" customHeight="1" x14ac:dyDescent="0.15">
      <c r="A59" s="152" t="s">
        <v>41</v>
      </c>
      <c r="B59" s="155" t="s">
        <v>176</v>
      </c>
      <c r="C59" s="158" t="s">
        <v>205</v>
      </c>
      <c r="D59" s="159"/>
      <c r="E59" s="164" t="s">
        <v>157</v>
      </c>
      <c r="F59" s="165"/>
      <c r="G59" s="17">
        <v>1.2</v>
      </c>
      <c r="H59" s="48"/>
      <c r="I59" s="166" t="str">
        <f>IF(AND(M59="",M60="",M61=""),"",MAX(M59:M61))</f>
        <v/>
      </c>
      <c r="J59" s="145"/>
      <c r="K59" s="13"/>
      <c r="M59" s="9" t="str">
        <f>IF(H59="","",G59)</f>
        <v/>
      </c>
    </row>
    <row r="60" spans="1:14" ht="20.100000000000001" customHeight="1" x14ac:dyDescent="0.15">
      <c r="A60" s="153"/>
      <c r="B60" s="156"/>
      <c r="C60" s="160"/>
      <c r="D60" s="161"/>
      <c r="E60" s="169" t="s">
        <v>158</v>
      </c>
      <c r="F60" s="170"/>
      <c r="G60" s="18">
        <v>0.6</v>
      </c>
      <c r="H60" s="49"/>
      <c r="I60" s="167"/>
      <c r="J60" s="146"/>
      <c r="K60" s="13"/>
      <c r="M60" s="9" t="str">
        <f>IF(H60="","",G60)</f>
        <v/>
      </c>
      <c r="N60" s="16" t="s">
        <v>46</v>
      </c>
    </row>
    <row r="61" spans="1:14" ht="20.100000000000001" customHeight="1" x14ac:dyDescent="0.15">
      <c r="A61" s="153"/>
      <c r="B61" s="157"/>
      <c r="C61" s="162"/>
      <c r="D61" s="163"/>
      <c r="E61" s="171" t="s">
        <v>159</v>
      </c>
      <c r="F61" s="172"/>
      <c r="G61" s="19">
        <v>0</v>
      </c>
      <c r="H61" s="50"/>
      <c r="I61" s="168"/>
      <c r="J61" s="147"/>
      <c r="K61" s="13"/>
      <c r="M61" s="9" t="str">
        <f>IF(H61="","",G61)</f>
        <v/>
      </c>
    </row>
    <row r="62" spans="1:14" ht="17.100000000000001" customHeight="1" x14ac:dyDescent="0.15">
      <c r="A62" s="153"/>
      <c r="B62" s="173" t="s">
        <v>184</v>
      </c>
      <c r="C62" s="177" t="s">
        <v>49</v>
      </c>
      <c r="D62" s="178"/>
      <c r="E62" s="178"/>
      <c r="F62" s="178"/>
      <c r="G62" s="17">
        <v>1.6</v>
      </c>
      <c r="H62" s="51"/>
      <c r="I62" s="190" t="str">
        <f>IF(AND(M62="",M63="",M64="",M65="",M66="",M67=""),"",MAX(M62:M67))</f>
        <v/>
      </c>
      <c r="J62" s="145"/>
      <c r="K62" s="13"/>
      <c r="M62" s="9" t="str">
        <f t="shared" ref="M62:M80" si="0">IF(H62="","",G62)</f>
        <v/>
      </c>
      <c r="N62" s="45">
        <v>1</v>
      </c>
    </row>
    <row r="63" spans="1:14" ht="17.100000000000001" customHeight="1" x14ac:dyDescent="0.15">
      <c r="A63" s="153"/>
      <c r="B63" s="174"/>
      <c r="C63" s="148" t="s">
        <v>50</v>
      </c>
      <c r="D63" s="149"/>
      <c r="E63" s="149"/>
      <c r="F63" s="149"/>
      <c r="G63" s="18">
        <v>1.2</v>
      </c>
      <c r="H63" s="52"/>
      <c r="I63" s="191"/>
      <c r="J63" s="146"/>
      <c r="K63" s="13"/>
      <c r="M63" s="9" t="str">
        <f t="shared" si="0"/>
        <v/>
      </c>
      <c r="N63" s="45">
        <v>2</v>
      </c>
    </row>
    <row r="64" spans="1:14" ht="17.100000000000001" customHeight="1" x14ac:dyDescent="0.15">
      <c r="A64" s="153"/>
      <c r="B64" s="175"/>
      <c r="C64" s="148" t="s">
        <v>51</v>
      </c>
      <c r="D64" s="149"/>
      <c r="E64" s="149"/>
      <c r="F64" s="149"/>
      <c r="G64" s="19">
        <v>0.9</v>
      </c>
      <c r="H64" s="52"/>
      <c r="I64" s="191"/>
      <c r="J64" s="146"/>
      <c r="K64" s="13"/>
      <c r="M64" s="9" t="str">
        <f t="shared" si="0"/>
        <v/>
      </c>
      <c r="N64" s="45">
        <v>3</v>
      </c>
    </row>
    <row r="65" spans="1:14" ht="17.100000000000001" customHeight="1" x14ac:dyDescent="0.15">
      <c r="A65" s="153"/>
      <c r="B65" s="175"/>
      <c r="C65" s="148" t="s">
        <v>52</v>
      </c>
      <c r="D65" s="149"/>
      <c r="E65" s="149"/>
      <c r="F65" s="149"/>
      <c r="G65" s="19">
        <v>0.6</v>
      </c>
      <c r="H65" s="52"/>
      <c r="I65" s="191"/>
      <c r="J65" s="146"/>
      <c r="K65" s="13"/>
      <c r="M65" s="9" t="str">
        <f t="shared" si="0"/>
        <v/>
      </c>
      <c r="N65" s="45">
        <v>4</v>
      </c>
    </row>
    <row r="66" spans="1:14" ht="17.100000000000001" customHeight="1" x14ac:dyDescent="0.15">
      <c r="A66" s="153"/>
      <c r="B66" s="175"/>
      <c r="C66" s="148" t="s">
        <v>53</v>
      </c>
      <c r="D66" s="149"/>
      <c r="E66" s="149"/>
      <c r="F66" s="149"/>
      <c r="G66" s="19">
        <v>0.3</v>
      </c>
      <c r="H66" s="52"/>
      <c r="I66" s="191"/>
      <c r="J66" s="146"/>
      <c r="K66" s="13"/>
      <c r="M66" s="9" t="str">
        <f t="shared" si="0"/>
        <v/>
      </c>
      <c r="N66" s="45">
        <v>5</v>
      </c>
    </row>
    <row r="67" spans="1:14" ht="17.100000000000001" customHeight="1" x14ac:dyDescent="0.15">
      <c r="A67" s="153"/>
      <c r="B67" s="176"/>
      <c r="C67" s="150" t="s">
        <v>54</v>
      </c>
      <c r="D67" s="151"/>
      <c r="E67" s="151"/>
      <c r="F67" s="151"/>
      <c r="G67" s="20">
        <v>0</v>
      </c>
      <c r="H67" s="53"/>
      <c r="I67" s="192"/>
      <c r="J67" s="147"/>
      <c r="K67" s="13"/>
      <c r="M67" s="9" t="str">
        <f t="shared" si="0"/>
        <v/>
      </c>
      <c r="N67" s="45">
        <v>6</v>
      </c>
    </row>
    <row r="68" spans="1:14" ht="18.95" customHeight="1" x14ac:dyDescent="0.15">
      <c r="A68" s="153"/>
      <c r="B68" s="155" t="s">
        <v>177</v>
      </c>
      <c r="C68" s="177" t="s">
        <v>55</v>
      </c>
      <c r="D68" s="178"/>
      <c r="E68" s="178"/>
      <c r="F68" s="178"/>
      <c r="G68" s="21">
        <v>0.6</v>
      </c>
      <c r="H68" s="48"/>
      <c r="I68" s="166" t="str">
        <f>IF(AND(M68="",M69=""),"",MAX(M68:M69))</f>
        <v/>
      </c>
      <c r="J68" s="145"/>
      <c r="K68" s="13"/>
      <c r="M68" s="9" t="str">
        <f t="shared" si="0"/>
        <v/>
      </c>
      <c r="N68" s="45">
        <v>7</v>
      </c>
    </row>
    <row r="69" spans="1:14" ht="18.95" customHeight="1" x14ac:dyDescent="0.15">
      <c r="A69" s="153"/>
      <c r="B69" s="157"/>
      <c r="C69" s="150" t="s">
        <v>56</v>
      </c>
      <c r="D69" s="151"/>
      <c r="E69" s="151"/>
      <c r="F69" s="151"/>
      <c r="G69" s="20">
        <v>0</v>
      </c>
      <c r="H69" s="54"/>
      <c r="I69" s="168"/>
      <c r="J69" s="147"/>
      <c r="K69" s="13"/>
      <c r="M69" s="9" t="str">
        <f t="shared" si="0"/>
        <v/>
      </c>
      <c r="N69" s="45">
        <v>8</v>
      </c>
    </row>
    <row r="70" spans="1:14" ht="17.100000000000001" customHeight="1" x14ac:dyDescent="0.15">
      <c r="A70" s="153"/>
      <c r="B70" s="185" t="s">
        <v>178</v>
      </c>
      <c r="C70" s="208" t="s">
        <v>163</v>
      </c>
      <c r="D70" s="209"/>
      <c r="E70" s="209"/>
      <c r="F70" s="209"/>
      <c r="G70" s="17">
        <v>0.6</v>
      </c>
      <c r="H70" s="59"/>
      <c r="I70" s="190" t="str">
        <f>IF(AND(M70="",M71="",M72=""),"",MAX(M70:M72))</f>
        <v/>
      </c>
      <c r="J70" s="145"/>
      <c r="K70" s="13"/>
      <c r="M70" s="9" t="str">
        <f t="shared" si="0"/>
        <v/>
      </c>
      <c r="N70" s="45">
        <v>9</v>
      </c>
    </row>
    <row r="71" spans="1:14" ht="17.100000000000001" customHeight="1" x14ac:dyDescent="0.15">
      <c r="A71" s="153"/>
      <c r="B71" s="186"/>
      <c r="C71" s="148" t="s">
        <v>164</v>
      </c>
      <c r="D71" s="149"/>
      <c r="E71" s="149"/>
      <c r="F71" s="149"/>
      <c r="G71" s="18">
        <v>0.3</v>
      </c>
      <c r="H71" s="60"/>
      <c r="I71" s="191"/>
      <c r="J71" s="146"/>
      <c r="K71" s="13"/>
      <c r="M71" s="9" t="str">
        <f t="shared" si="0"/>
        <v/>
      </c>
      <c r="N71" s="45">
        <v>10</v>
      </c>
    </row>
    <row r="72" spans="1:14" ht="17.100000000000001" customHeight="1" x14ac:dyDescent="0.15">
      <c r="A72" s="153"/>
      <c r="B72" s="187"/>
      <c r="C72" s="195" t="s">
        <v>76</v>
      </c>
      <c r="D72" s="196"/>
      <c r="E72" s="196"/>
      <c r="F72" s="196"/>
      <c r="G72" s="20">
        <v>0</v>
      </c>
      <c r="H72" s="61"/>
      <c r="I72" s="192"/>
      <c r="J72" s="147"/>
      <c r="K72" s="13"/>
      <c r="M72" s="9" t="str">
        <f t="shared" si="0"/>
        <v/>
      </c>
      <c r="N72" s="45">
        <v>11</v>
      </c>
    </row>
    <row r="73" spans="1:14" ht="17.100000000000001" customHeight="1" x14ac:dyDescent="0.15">
      <c r="A73" s="153"/>
      <c r="B73" s="155" t="s">
        <v>192</v>
      </c>
      <c r="C73" s="177" t="s">
        <v>165</v>
      </c>
      <c r="D73" s="178"/>
      <c r="E73" s="178"/>
      <c r="F73" s="193"/>
      <c r="G73" s="17">
        <v>0</v>
      </c>
      <c r="H73" s="48"/>
      <c r="I73" s="190" t="str">
        <f>IF(AND(H73="",H74="",H75="",H76="",H77="",H78=""),"",M73+M74+M75+M76+M77+M78)</f>
        <v/>
      </c>
      <c r="J73" s="145"/>
      <c r="K73" s="13"/>
      <c r="M73" s="9">
        <f>IF(H73="",0,G73)</f>
        <v>0</v>
      </c>
      <c r="N73" s="45">
        <v>12</v>
      </c>
    </row>
    <row r="74" spans="1:14" ht="17.100000000000001" customHeight="1" x14ac:dyDescent="0.15">
      <c r="A74" s="153"/>
      <c r="B74" s="186"/>
      <c r="C74" s="197" t="s">
        <v>174</v>
      </c>
      <c r="D74" s="198"/>
      <c r="E74" s="111" t="s">
        <v>166</v>
      </c>
      <c r="F74" s="112"/>
      <c r="G74" s="18">
        <v>0.8</v>
      </c>
      <c r="H74" s="49"/>
      <c r="I74" s="191"/>
      <c r="J74" s="146"/>
      <c r="K74" s="13"/>
      <c r="M74" s="9">
        <f>IF(H74="",0,G74)</f>
        <v>0</v>
      </c>
      <c r="N74" s="45">
        <v>10</v>
      </c>
    </row>
    <row r="75" spans="1:14" ht="17.100000000000001" customHeight="1" x14ac:dyDescent="0.15">
      <c r="A75" s="153"/>
      <c r="B75" s="186"/>
      <c r="C75" s="188"/>
      <c r="D75" s="199"/>
      <c r="E75" s="111" t="s">
        <v>167</v>
      </c>
      <c r="F75" s="112"/>
      <c r="G75" s="18">
        <v>0.5</v>
      </c>
      <c r="H75" s="49"/>
      <c r="I75" s="191"/>
      <c r="J75" s="146"/>
      <c r="K75" s="13"/>
      <c r="M75" s="9">
        <f t="shared" ref="M75:M78" si="1">IF(H75="",0,G75)</f>
        <v>0</v>
      </c>
      <c r="N75" s="45">
        <v>11</v>
      </c>
    </row>
    <row r="76" spans="1:14" ht="17.100000000000001" customHeight="1" x14ac:dyDescent="0.15">
      <c r="A76" s="153"/>
      <c r="B76" s="186"/>
      <c r="C76" s="188"/>
      <c r="D76" s="199"/>
      <c r="E76" s="111" t="s">
        <v>168</v>
      </c>
      <c r="F76" s="112"/>
      <c r="G76" s="18">
        <v>0.2</v>
      </c>
      <c r="H76" s="49"/>
      <c r="I76" s="191"/>
      <c r="J76" s="146"/>
      <c r="K76" s="13"/>
      <c r="M76" s="9">
        <f t="shared" si="1"/>
        <v>0</v>
      </c>
      <c r="N76" s="45">
        <v>12</v>
      </c>
    </row>
    <row r="77" spans="1:14" ht="30" customHeight="1" x14ac:dyDescent="0.15">
      <c r="A77" s="153"/>
      <c r="B77" s="186"/>
      <c r="C77" s="188"/>
      <c r="D77" s="199"/>
      <c r="E77" s="149" t="s">
        <v>169</v>
      </c>
      <c r="F77" s="194"/>
      <c r="G77" s="18">
        <v>-0.4</v>
      </c>
      <c r="H77" s="49"/>
      <c r="I77" s="191"/>
      <c r="J77" s="146"/>
      <c r="K77" s="13"/>
      <c r="M77" s="9">
        <f t="shared" si="1"/>
        <v>0</v>
      </c>
      <c r="N77" s="45"/>
    </row>
    <row r="78" spans="1:14" ht="30" customHeight="1" x14ac:dyDescent="0.15">
      <c r="A78" s="153"/>
      <c r="B78" s="157"/>
      <c r="C78" s="195"/>
      <c r="D78" s="200"/>
      <c r="E78" s="150" t="s">
        <v>170</v>
      </c>
      <c r="F78" s="201"/>
      <c r="G78" s="20">
        <v>-0.3</v>
      </c>
      <c r="H78" s="50"/>
      <c r="I78" s="192"/>
      <c r="J78" s="147"/>
      <c r="K78" s="13"/>
      <c r="M78" s="9">
        <f t="shared" si="1"/>
        <v>0</v>
      </c>
      <c r="N78" s="45"/>
    </row>
    <row r="79" spans="1:14" ht="19.5" customHeight="1" x14ac:dyDescent="0.15">
      <c r="A79" s="153"/>
      <c r="B79" s="179" t="s">
        <v>179</v>
      </c>
      <c r="C79" s="177" t="s">
        <v>58</v>
      </c>
      <c r="D79" s="178"/>
      <c r="E79" s="178"/>
      <c r="F79" s="178"/>
      <c r="G79" s="22" t="s">
        <v>59</v>
      </c>
      <c r="H79" s="55"/>
      <c r="I79" s="181" t="str">
        <f>IF(AND(M79="",M80=""),"",IF(M79="",M80,M79))</f>
        <v/>
      </c>
      <c r="J79" s="183"/>
      <c r="K79" s="64"/>
      <c r="M79" s="9" t="str">
        <f>IF(H79="","",H79*-0.1)</f>
        <v/>
      </c>
      <c r="N79" s="45"/>
    </row>
    <row r="80" spans="1:14" ht="17.100000000000001" customHeight="1" thickBot="1" x14ac:dyDescent="0.2">
      <c r="A80" s="153"/>
      <c r="B80" s="180"/>
      <c r="C80" s="188" t="s">
        <v>60</v>
      </c>
      <c r="D80" s="189"/>
      <c r="E80" s="189"/>
      <c r="F80" s="189"/>
      <c r="G80" s="19" t="s">
        <v>61</v>
      </c>
      <c r="H80" s="56"/>
      <c r="I80" s="182"/>
      <c r="J80" s="184"/>
      <c r="K80" s="64"/>
      <c r="M80" s="9" t="str">
        <f t="shared" si="0"/>
        <v/>
      </c>
    </row>
    <row r="81" spans="1:13" ht="20.100000000000001" customHeight="1" thickTop="1" x14ac:dyDescent="0.15">
      <c r="A81" s="154"/>
      <c r="B81" s="23" t="s">
        <v>62</v>
      </c>
      <c r="C81" s="24"/>
      <c r="D81" s="25"/>
      <c r="E81" s="25"/>
      <c r="F81" s="26"/>
      <c r="G81" s="27">
        <v>5.5</v>
      </c>
      <c r="H81" s="28"/>
      <c r="I81" s="47">
        <f>SUM(I59:I80)</f>
        <v>0</v>
      </c>
      <c r="J81" s="29"/>
      <c r="K81" s="13"/>
    </row>
    <row r="82" spans="1:13" ht="16.5" customHeight="1" x14ac:dyDescent="0.15">
      <c r="A82" s="210" t="s">
        <v>63</v>
      </c>
      <c r="B82" s="186" t="s">
        <v>180</v>
      </c>
      <c r="C82" s="211" t="s">
        <v>206</v>
      </c>
      <c r="D82" s="212"/>
      <c r="E82" s="215" t="s">
        <v>160</v>
      </c>
      <c r="F82" s="216"/>
      <c r="G82" s="21">
        <v>0.4</v>
      </c>
      <c r="H82" s="57"/>
      <c r="I82" s="167" t="str">
        <f>IF(AND(M82="",M83="",M84=""),"",MAX(M82:M84))</f>
        <v/>
      </c>
      <c r="J82" s="146"/>
      <c r="K82" s="13"/>
      <c r="M82" s="9" t="str">
        <f t="shared" ref="M82:M117" si="2">IF(H82="","",G82)</f>
        <v/>
      </c>
    </row>
    <row r="83" spans="1:13" ht="17.100000000000001" customHeight="1" x14ac:dyDescent="0.15">
      <c r="A83" s="210"/>
      <c r="B83" s="186"/>
      <c r="C83" s="211"/>
      <c r="D83" s="212"/>
      <c r="E83" s="169" t="s">
        <v>158</v>
      </c>
      <c r="F83" s="170"/>
      <c r="G83" s="18">
        <v>0.2</v>
      </c>
      <c r="H83" s="49"/>
      <c r="I83" s="167"/>
      <c r="J83" s="146"/>
      <c r="K83" s="13"/>
      <c r="M83" s="9" t="str">
        <f t="shared" si="2"/>
        <v/>
      </c>
    </row>
    <row r="84" spans="1:13" ht="16.5" customHeight="1" x14ac:dyDescent="0.15">
      <c r="A84" s="210"/>
      <c r="B84" s="186"/>
      <c r="C84" s="213"/>
      <c r="D84" s="214"/>
      <c r="E84" s="171" t="s">
        <v>159</v>
      </c>
      <c r="F84" s="172"/>
      <c r="G84" s="19">
        <v>0</v>
      </c>
      <c r="H84" s="58"/>
      <c r="I84" s="168"/>
      <c r="J84" s="147"/>
      <c r="K84" s="13"/>
      <c r="M84" s="9" t="str">
        <f t="shared" si="2"/>
        <v/>
      </c>
    </row>
    <row r="85" spans="1:13" ht="18" customHeight="1" x14ac:dyDescent="0.15">
      <c r="A85" s="210"/>
      <c r="B85" s="155" t="s">
        <v>184</v>
      </c>
      <c r="C85" s="177" t="s">
        <v>49</v>
      </c>
      <c r="D85" s="178"/>
      <c r="E85" s="178"/>
      <c r="F85" s="178"/>
      <c r="G85" s="17">
        <v>0.4</v>
      </c>
      <c r="H85" s="48"/>
      <c r="I85" s="166" t="str">
        <f>IF(AND(M85="",M86="",M87="",M88="",M89=""),"",MAX(M85:M89))</f>
        <v/>
      </c>
      <c r="J85" s="145"/>
      <c r="K85" s="13"/>
      <c r="M85" s="9" t="str">
        <f t="shared" si="2"/>
        <v/>
      </c>
    </row>
    <row r="86" spans="1:13" ht="18" customHeight="1" x14ac:dyDescent="0.15">
      <c r="A86" s="210"/>
      <c r="B86" s="156"/>
      <c r="C86" s="148" t="s">
        <v>66</v>
      </c>
      <c r="D86" s="149"/>
      <c r="E86" s="149"/>
      <c r="F86" s="149"/>
      <c r="G86" s="18">
        <v>0.3</v>
      </c>
      <c r="H86" s="49"/>
      <c r="I86" s="167"/>
      <c r="J86" s="146"/>
      <c r="K86" s="13"/>
      <c r="M86" s="9" t="str">
        <f t="shared" si="2"/>
        <v/>
      </c>
    </row>
    <row r="87" spans="1:13" ht="18" customHeight="1" x14ac:dyDescent="0.15">
      <c r="A87" s="210"/>
      <c r="B87" s="217"/>
      <c r="C87" s="148" t="s">
        <v>67</v>
      </c>
      <c r="D87" s="149"/>
      <c r="E87" s="149"/>
      <c r="F87" s="149"/>
      <c r="G87" s="19">
        <v>0.2</v>
      </c>
      <c r="H87" s="49"/>
      <c r="I87" s="167"/>
      <c r="J87" s="146"/>
      <c r="K87" s="13"/>
      <c r="M87" s="9" t="str">
        <f t="shared" si="2"/>
        <v/>
      </c>
    </row>
    <row r="88" spans="1:13" ht="18" customHeight="1" x14ac:dyDescent="0.15">
      <c r="A88" s="210"/>
      <c r="B88" s="217"/>
      <c r="C88" s="148" t="s">
        <v>68</v>
      </c>
      <c r="D88" s="149"/>
      <c r="E88" s="149"/>
      <c r="F88" s="149"/>
      <c r="G88" s="19">
        <v>0.1</v>
      </c>
      <c r="H88" s="49"/>
      <c r="I88" s="167"/>
      <c r="J88" s="146"/>
      <c r="K88" s="13"/>
      <c r="M88" s="9" t="str">
        <f t="shared" si="2"/>
        <v/>
      </c>
    </row>
    <row r="89" spans="1:13" ht="18" customHeight="1" x14ac:dyDescent="0.15">
      <c r="A89" s="210"/>
      <c r="B89" s="217"/>
      <c r="C89" s="150" t="s">
        <v>69</v>
      </c>
      <c r="D89" s="151"/>
      <c r="E89" s="151"/>
      <c r="F89" s="151"/>
      <c r="G89" s="19">
        <v>0</v>
      </c>
      <c r="H89" s="50"/>
      <c r="I89" s="168"/>
      <c r="J89" s="147"/>
      <c r="K89" s="13"/>
      <c r="M89" s="9" t="str">
        <f t="shared" si="2"/>
        <v/>
      </c>
    </row>
    <row r="90" spans="1:13" ht="17.100000000000001" customHeight="1" x14ac:dyDescent="0.15">
      <c r="A90" s="210"/>
      <c r="B90" s="185" t="s">
        <v>181</v>
      </c>
      <c r="C90" s="208" t="s">
        <v>185</v>
      </c>
      <c r="D90" s="209"/>
      <c r="E90" s="177" t="s">
        <v>186</v>
      </c>
      <c r="F90" s="193"/>
      <c r="G90" s="17">
        <v>0.4</v>
      </c>
      <c r="H90" s="59"/>
      <c r="I90" s="190" t="str">
        <f>IF(AND(M90="",M91="",M92="",M93="",M94=""),"",MAX(M90:M94))</f>
        <v/>
      </c>
      <c r="J90" s="145"/>
      <c r="K90" s="13"/>
      <c r="M90" s="9" t="str">
        <f>IF(H90="","",G90)</f>
        <v/>
      </c>
    </row>
    <row r="91" spans="1:13" ht="17.100000000000001" customHeight="1" x14ac:dyDescent="0.15">
      <c r="A91" s="210"/>
      <c r="B91" s="186"/>
      <c r="C91" s="188"/>
      <c r="D91" s="189"/>
      <c r="E91" s="148" t="s">
        <v>187</v>
      </c>
      <c r="F91" s="194"/>
      <c r="G91" s="21">
        <v>0.3</v>
      </c>
      <c r="H91" s="115"/>
      <c r="I91" s="191"/>
      <c r="J91" s="146"/>
      <c r="K91" s="13"/>
      <c r="M91" s="9" t="str">
        <f t="shared" ref="M91:M92" si="3">IF(H91="","",G91)</f>
        <v/>
      </c>
    </row>
    <row r="92" spans="1:13" ht="27" customHeight="1" x14ac:dyDescent="0.15">
      <c r="A92" s="210"/>
      <c r="B92" s="186"/>
      <c r="C92" s="188"/>
      <c r="D92" s="189"/>
      <c r="E92" s="148" t="s">
        <v>188</v>
      </c>
      <c r="F92" s="194"/>
      <c r="G92" s="21">
        <v>0.2</v>
      </c>
      <c r="H92" s="115"/>
      <c r="I92" s="191"/>
      <c r="J92" s="146"/>
      <c r="K92" s="13"/>
      <c r="M92" s="9" t="str">
        <f t="shared" si="3"/>
        <v/>
      </c>
    </row>
    <row r="93" spans="1:13" ht="17.100000000000001" customHeight="1" x14ac:dyDescent="0.15">
      <c r="A93" s="210"/>
      <c r="B93" s="186"/>
      <c r="C93" s="188"/>
      <c r="D93" s="189"/>
      <c r="E93" s="148" t="s">
        <v>189</v>
      </c>
      <c r="F93" s="194"/>
      <c r="G93" s="18">
        <v>0.1</v>
      </c>
      <c r="H93" s="60"/>
      <c r="I93" s="191"/>
      <c r="J93" s="146"/>
      <c r="K93" s="13"/>
      <c r="M93" s="9" t="str">
        <f t="shared" si="2"/>
        <v/>
      </c>
    </row>
    <row r="94" spans="1:13" ht="17.100000000000001" customHeight="1" x14ac:dyDescent="0.15">
      <c r="A94" s="210"/>
      <c r="B94" s="187"/>
      <c r="C94" s="195"/>
      <c r="D94" s="196"/>
      <c r="E94" s="150" t="s">
        <v>190</v>
      </c>
      <c r="F94" s="201"/>
      <c r="G94" s="20">
        <v>0</v>
      </c>
      <c r="H94" s="61"/>
      <c r="I94" s="192"/>
      <c r="J94" s="147"/>
      <c r="K94" s="13"/>
      <c r="M94" s="9" t="str">
        <f t="shared" si="2"/>
        <v/>
      </c>
    </row>
    <row r="95" spans="1:13" ht="18.95" customHeight="1" x14ac:dyDescent="0.15">
      <c r="A95" s="210"/>
      <c r="B95" s="185" t="s">
        <v>182</v>
      </c>
      <c r="C95" s="202" t="s">
        <v>194</v>
      </c>
      <c r="D95" s="203"/>
      <c r="E95" s="177" t="s">
        <v>191</v>
      </c>
      <c r="F95" s="193"/>
      <c r="G95" s="17">
        <v>0.3</v>
      </c>
      <c r="H95" s="59"/>
      <c r="I95" s="190" t="str">
        <f>IF(AND(M95="",M96="",M97=""),"",MAX(M95:M97))</f>
        <v/>
      </c>
      <c r="J95" s="145"/>
      <c r="K95" s="13"/>
      <c r="M95" s="9" t="str">
        <f t="shared" ref="M95:M97" si="4">IF(H95="","",G95)</f>
        <v/>
      </c>
    </row>
    <row r="96" spans="1:13" ht="18.95" customHeight="1" x14ac:dyDescent="0.15">
      <c r="A96" s="210"/>
      <c r="B96" s="186"/>
      <c r="C96" s="204"/>
      <c r="D96" s="205"/>
      <c r="E96" s="148" t="s">
        <v>171</v>
      </c>
      <c r="F96" s="194"/>
      <c r="G96" s="18">
        <v>0.2</v>
      </c>
      <c r="H96" s="60"/>
      <c r="I96" s="191"/>
      <c r="J96" s="146"/>
      <c r="K96" s="13"/>
      <c r="M96" s="9" t="str">
        <f t="shared" si="4"/>
        <v/>
      </c>
    </row>
    <row r="97" spans="1:13" ht="18.95" customHeight="1" x14ac:dyDescent="0.15">
      <c r="A97" s="210"/>
      <c r="B97" s="187"/>
      <c r="C97" s="206"/>
      <c r="D97" s="207"/>
      <c r="E97" s="150" t="s">
        <v>193</v>
      </c>
      <c r="F97" s="201"/>
      <c r="G97" s="20">
        <v>0</v>
      </c>
      <c r="H97" s="61"/>
      <c r="I97" s="192"/>
      <c r="J97" s="147"/>
      <c r="K97" s="13"/>
      <c r="M97" s="9" t="str">
        <f t="shared" si="4"/>
        <v/>
      </c>
    </row>
    <row r="98" spans="1:13" ht="17.100000000000001" customHeight="1" x14ac:dyDescent="0.15">
      <c r="A98" s="210"/>
      <c r="B98" s="185" t="s">
        <v>183</v>
      </c>
      <c r="C98" s="208" t="s">
        <v>74</v>
      </c>
      <c r="D98" s="209"/>
      <c r="E98" s="209"/>
      <c r="F98" s="209"/>
      <c r="G98" s="17">
        <v>0.5</v>
      </c>
      <c r="H98" s="59"/>
      <c r="I98" s="190" t="str">
        <f>IF(AND(M98="",M99="",M100=""),"",MAX(M98:M100))</f>
        <v/>
      </c>
      <c r="J98" s="145"/>
      <c r="K98" s="13"/>
      <c r="M98" s="9" t="str">
        <f t="shared" si="2"/>
        <v/>
      </c>
    </row>
    <row r="99" spans="1:13" ht="17.100000000000001" customHeight="1" x14ac:dyDescent="0.15">
      <c r="A99" s="210"/>
      <c r="B99" s="186"/>
      <c r="C99" s="148" t="s">
        <v>75</v>
      </c>
      <c r="D99" s="149"/>
      <c r="E99" s="149"/>
      <c r="F99" s="149"/>
      <c r="G99" s="18">
        <v>0.2</v>
      </c>
      <c r="H99" s="60"/>
      <c r="I99" s="191"/>
      <c r="J99" s="146"/>
      <c r="K99" s="13"/>
      <c r="M99" s="9" t="str">
        <f t="shared" si="2"/>
        <v/>
      </c>
    </row>
    <row r="100" spans="1:13" ht="17.100000000000001" customHeight="1" thickBot="1" x14ac:dyDescent="0.2">
      <c r="A100" s="210"/>
      <c r="B100" s="187"/>
      <c r="C100" s="195" t="s">
        <v>76</v>
      </c>
      <c r="D100" s="196"/>
      <c r="E100" s="196"/>
      <c r="F100" s="196"/>
      <c r="G100" s="20">
        <v>0</v>
      </c>
      <c r="H100" s="61"/>
      <c r="I100" s="218"/>
      <c r="J100" s="219"/>
      <c r="K100" s="13"/>
      <c r="M100" s="9" t="str">
        <f t="shared" si="2"/>
        <v/>
      </c>
    </row>
    <row r="101" spans="1:13" ht="20.100000000000001" customHeight="1" thickTop="1" x14ac:dyDescent="0.15">
      <c r="A101" s="210"/>
      <c r="B101" s="30" t="s">
        <v>62</v>
      </c>
      <c r="C101" s="31"/>
      <c r="D101" s="32"/>
      <c r="E101" s="32"/>
      <c r="F101" s="33"/>
      <c r="G101" s="34">
        <v>2</v>
      </c>
      <c r="H101" s="35"/>
      <c r="I101" s="46">
        <f>SUM(I82:I100)</f>
        <v>0</v>
      </c>
      <c r="J101" s="36"/>
      <c r="K101" s="13"/>
    </row>
    <row r="102" spans="1:13" ht="30" customHeight="1" x14ac:dyDescent="0.15">
      <c r="A102" s="220" t="s">
        <v>77</v>
      </c>
      <c r="B102" s="221" t="s">
        <v>78</v>
      </c>
      <c r="C102" s="208" t="s">
        <v>79</v>
      </c>
      <c r="D102" s="209"/>
      <c r="E102" s="209"/>
      <c r="F102" s="209"/>
      <c r="G102" s="17">
        <v>0.8</v>
      </c>
      <c r="H102" s="48"/>
      <c r="I102" s="190" t="str">
        <f>IF(AND(M102="",M103="",M104=""),"",MAX(M102:M104))</f>
        <v/>
      </c>
      <c r="J102" s="145"/>
      <c r="K102" s="13"/>
      <c r="M102" s="9" t="str">
        <f t="shared" si="2"/>
        <v/>
      </c>
    </row>
    <row r="103" spans="1:13" ht="17.100000000000001" customHeight="1" x14ac:dyDescent="0.15">
      <c r="A103" s="210"/>
      <c r="B103" s="222"/>
      <c r="C103" s="148" t="s">
        <v>80</v>
      </c>
      <c r="D103" s="149"/>
      <c r="E103" s="149"/>
      <c r="F103" s="149"/>
      <c r="G103" s="37">
        <v>0.6</v>
      </c>
      <c r="H103" s="49"/>
      <c r="I103" s="191"/>
      <c r="J103" s="146"/>
      <c r="K103" s="13"/>
      <c r="M103" s="9" t="str">
        <f t="shared" si="2"/>
        <v/>
      </c>
    </row>
    <row r="104" spans="1:13" ht="17.100000000000001" customHeight="1" x14ac:dyDescent="0.15">
      <c r="A104" s="210"/>
      <c r="B104" s="223"/>
      <c r="C104" s="150" t="s">
        <v>81</v>
      </c>
      <c r="D104" s="151"/>
      <c r="E104" s="151"/>
      <c r="F104" s="151"/>
      <c r="G104" s="19">
        <v>0</v>
      </c>
      <c r="H104" s="50"/>
      <c r="I104" s="192"/>
      <c r="J104" s="147"/>
      <c r="K104" s="13"/>
      <c r="M104" s="9" t="str">
        <f t="shared" si="2"/>
        <v/>
      </c>
    </row>
    <row r="105" spans="1:13" ht="17.100000000000001" customHeight="1" x14ac:dyDescent="0.15">
      <c r="A105" s="210"/>
      <c r="B105" s="173" t="s">
        <v>82</v>
      </c>
      <c r="C105" s="177" t="s">
        <v>83</v>
      </c>
      <c r="D105" s="178"/>
      <c r="E105" s="178"/>
      <c r="F105" s="178"/>
      <c r="G105" s="17">
        <v>0.4</v>
      </c>
      <c r="H105" s="48"/>
      <c r="I105" s="190" t="str">
        <f>IF(AND(M105="",M106="",M107=""),"",MAX(M105:M107))</f>
        <v/>
      </c>
      <c r="J105" s="145"/>
      <c r="K105" s="13"/>
      <c r="M105" s="9" t="str">
        <f t="shared" si="2"/>
        <v/>
      </c>
    </row>
    <row r="106" spans="1:13" ht="32.25" customHeight="1" x14ac:dyDescent="0.15">
      <c r="A106" s="210"/>
      <c r="B106" s="174"/>
      <c r="C106" s="226" t="s">
        <v>84</v>
      </c>
      <c r="D106" s="227"/>
      <c r="E106" s="227"/>
      <c r="F106" s="227"/>
      <c r="G106" s="18">
        <v>0.2</v>
      </c>
      <c r="H106" s="49"/>
      <c r="I106" s="191"/>
      <c r="J106" s="146"/>
      <c r="K106" s="13"/>
      <c r="M106" s="9" t="str">
        <f t="shared" si="2"/>
        <v/>
      </c>
    </row>
    <row r="107" spans="1:13" ht="17.100000000000001" customHeight="1" x14ac:dyDescent="0.15">
      <c r="A107" s="210"/>
      <c r="B107" s="176"/>
      <c r="C107" s="150" t="s">
        <v>85</v>
      </c>
      <c r="D107" s="151"/>
      <c r="E107" s="151"/>
      <c r="F107" s="151"/>
      <c r="G107" s="20">
        <v>0</v>
      </c>
      <c r="H107" s="50"/>
      <c r="I107" s="192"/>
      <c r="J107" s="147"/>
      <c r="K107" s="13"/>
      <c r="M107" s="9" t="str">
        <f t="shared" si="2"/>
        <v/>
      </c>
    </row>
    <row r="108" spans="1:13" ht="17.100000000000001" customHeight="1" x14ac:dyDescent="0.15">
      <c r="A108" s="210"/>
      <c r="B108" s="228" t="s">
        <v>86</v>
      </c>
      <c r="C108" s="239" t="s">
        <v>161</v>
      </c>
      <c r="D108" s="240"/>
      <c r="E108" s="177" t="s">
        <v>172</v>
      </c>
      <c r="F108" s="178"/>
      <c r="G108" s="17">
        <v>0.3</v>
      </c>
      <c r="H108" s="48"/>
      <c r="I108" s="190" t="str">
        <f>IF(AND(M108="",M109="",M110="",M111=""),"",MAX(M108:M111))</f>
        <v/>
      </c>
      <c r="J108" s="145"/>
      <c r="K108" s="13"/>
      <c r="M108" s="9" t="str">
        <f t="shared" si="2"/>
        <v/>
      </c>
    </row>
    <row r="109" spans="1:13" ht="17.100000000000001" customHeight="1" x14ac:dyDescent="0.15">
      <c r="A109" s="210"/>
      <c r="B109" s="229"/>
      <c r="C109" s="241"/>
      <c r="D109" s="242"/>
      <c r="E109" s="148" t="s">
        <v>173</v>
      </c>
      <c r="F109" s="149"/>
      <c r="G109" s="18">
        <v>0.2</v>
      </c>
      <c r="H109" s="49"/>
      <c r="I109" s="191"/>
      <c r="J109" s="146"/>
      <c r="K109" s="13"/>
      <c r="M109" s="9" t="str">
        <f t="shared" si="2"/>
        <v/>
      </c>
    </row>
    <row r="110" spans="1:13" ht="17.100000000000001" customHeight="1" x14ac:dyDescent="0.15">
      <c r="A110" s="210"/>
      <c r="B110" s="229"/>
      <c r="C110" s="241"/>
      <c r="D110" s="242"/>
      <c r="E110" s="148" t="s">
        <v>89</v>
      </c>
      <c r="F110" s="149"/>
      <c r="G110" s="37">
        <v>0.1</v>
      </c>
      <c r="H110" s="49"/>
      <c r="I110" s="191"/>
      <c r="J110" s="146"/>
      <c r="K110" s="13"/>
      <c r="M110" s="9" t="str">
        <f t="shared" si="2"/>
        <v/>
      </c>
    </row>
    <row r="111" spans="1:13" ht="17.100000000000001" customHeight="1" x14ac:dyDescent="0.15">
      <c r="A111" s="210"/>
      <c r="B111" s="230"/>
      <c r="C111" s="243"/>
      <c r="D111" s="244"/>
      <c r="E111" s="171" t="s">
        <v>90</v>
      </c>
      <c r="F111" s="172"/>
      <c r="G111" s="20">
        <v>0</v>
      </c>
      <c r="H111" s="50"/>
      <c r="I111" s="192"/>
      <c r="J111" s="147"/>
      <c r="K111" s="13"/>
      <c r="M111" s="9" t="str">
        <f t="shared" si="2"/>
        <v/>
      </c>
    </row>
    <row r="112" spans="1:13" ht="17.100000000000001" customHeight="1" x14ac:dyDescent="0.15">
      <c r="A112" s="210"/>
      <c r="B112" s="224" t="s">
        <v>91</v>
      </c>
      <c r="C112" s="177" t="s">
        <v>92</v>
      </c>
      <c r="D112" s="178"/>
      <c r="E112" s="178"/>
      <c r="F112" s="178"/>
      <c r="G112" s="17">
        <v>0.5</v>
      </c>
      <c r="H112" s="48"/>
      <c r="I112" s="190" t="str">
        <f>IF(AND(M112="",M113=""),"",MAX(M112:M113))</f>
        <v/>
      </c>
      <c r="J112" s="145"/>
      <c r="K112" s="13"/>
      <c r="M112" s="9" t="str">
        <f t="shared" si="2"/>
        <v/>
      </c>
    </row>
    <row r="113" spans="1:13" ht="17.100000000000001" customHeight="1" x14ac:dyDescent="0.15">
      <c r="A113" s="210"/>
      <c r="B113" s="225"/>
      <c r="C113" s="150" t="s">
        <v>93</v>
      </c>
      <c r="D113" s="151"/>
      <c r="E113" s="151"/>
      <c r="F113" s="151"/>
      <c r="G113" s="20">
        <v>0</v>
      </c>
      <c r="H113" s="50"/>
      <c r="I113" s="192"/>
      <c r="J113" s="147"/>
      <c r="K113" s="13"/>
      <c r="M113" s="9" t="str">
        <f t="shared" si="2"/>
        <v/>
      </c>
    </row>
    <row r="114" spans="1:13" ht="17.100000000000001" customHeight="1" x14ac:dyDescent="0.15">
      <c r="A114" s="210"/>
      <c r="B114" s="173" t="s">
        <v>94</v>
      </c>
      <c r="C114" s="177" t="s">
        <v>95</v>
      </c>
      <c r="D114" s="178"/>
      <c r="E114" s="178"/>
      <c r="F114" s="178"/>
      <c r="G114" s="17">
        <v>0.4</v>
      </c>
      <c r="H114" s="48"/>
      <c r="I114" s="190" t="str">
        <f>IF(AND(M114="",M115=""),"",MAX(M114:M115))</f>
        <v/>
      </c>
      <c r="J114" s="145"/>
      <c r="K114" s="13"/>
      <c r="M114" s="9" t="str">
        <f t="shared" si="2"/>
        <v/>
      </c>
    </row>
    <row r="115" spans="1:13" ht="17.100000000000001" customHeight="1" x14ac:dyDescent="0.15">
      <c r="A115" s="210"/>
      <c r="B115" s="225"/>
      <c r="C115" s="150" t="s">
        <v>96</v>
      </c>
      <c r="D115" s="151"/>
      <c r="E115" s="151"/>
      <c r="F115" s="151"/>
      <c r="G115" s="20">
        <v>0</v>
      </c>
      <c r="H115" s="50"/>
      <c r="I115" s="192"/>
      <c r="J115" s="147"/>
      <c r="K115" s="13"/>
      <c r="M115" s="9" t="str">
        <f t="shared" si="2"/>
        <v/>
      </c>
    </row>
    <row r="116" spans="1:13" ht="17.100000000000001" customHeight="1" x14ac:dyDescent="0.15">
      <c r="A116" s="210"/>
      <c r="B116" s="173" t="s">
        <v>97</v>
      </c>
      <c r="C116" s="177" t="s">
        <v>98</v>
      </c>
      <c r="D116" s="178"/>
      <c r="E116" s="178"/>
      <c r="F116" s="178"/>
      <c r="G116" s="17">
        <v>0.1</v>
      </c>
      <c r="H116" s="48"/>
      <c r="I116" s="190" t="str">
        <f>IF(AND(M116="",M117=""),"",MAX(M116:M117))</f>
        <v/>
      </c>
      <c r="J116" s="145"/>
      <c r="K116" s="13"/>
      <c r="M116" s="9" t="str">
        <f t="shared" si="2"/>
        <v/>
      </c>
    </row>
    <row r="117" spans="1:13" ht="17.100000000000001" customHeight="1" thickBot="1" x14ac:dyDescent="0.2">
      <c r="A117" s="210"/>
      <c r="B117" s="225"/>
      <c r="C117" s="150" t="s">
        <v>99</v>
      </c>
      <c r="D117" s="151"/>
      <c r="E117" s="151"/>
      <c r="F117" s="151"/>
      <c r="G117" s="20">
        <v>0</v>
      </c>
      <c r="H117" s="56"/>
      <c r="I117" s="218"/>
      <c r="J117" s="147"/>
      <c r="K117" s="13"/>
      <c r="M117" s="9" t="str">
        <f t="shared" si="2"/>
        <v/>
      </c>
    </row>
    <row r="118" spans="1:13" ht="20.100000000000001" customHeight="1" thickTop="1" x14ac:dyDescent="0.15">
      <c r="A118" s="210"/>
      <c r="B118" s="30" t="s">
        <v>62</v>
      </c>
      <c r="C118" s="31"/>
      <c r="D118" s="32"/>
      <c r="E118" s="32"/>
      <c r="F118" s="33"/>
      <c r="G118" s="34">
        <v>2.5</v>
      </c>
      <c r="H118" s="38"/>
      <c r="I118" s="34">
        <f>SUM(I102:I117)</f>
        <v>0</v>
      </c>
      <c r="J118" s="36"/>
      <c r="K118" s="13"/>
    </row>
    <row r="119" spans="1:13" ht="23.1" customHeight="1" x14ac:dyDescent="0.15">
      <c r="A119" s="39"/>
      <c r="B119" s="231" t="s">
        <v>100</v>
      </c>
      <c r="C119" s="231"/>
      <c r="D119" s="231"/>
      <c r="E119" s="40"/>
      <c r="F119" s="41"/>
      <c r="G119" s="42">
        <v>10</v>
      </c>
      <c r="H119" s="43"/>
      <c r="I119" s="42">
        <f>SUM(I81,I101,I118)</f>
        <v>0</v>
      </c>
      <c r="J119" s="44" t="str">
        <f>IF(J81="","",SUM(J81,J101,J118))</f>
        <v/>
      </c>
    </row>
    <row r="120" spans="1:13" ht="3.75" customHeight="1" x14ac:dyDescent="0.15"/>
    <row r="121" spans="1:13" ht="20.25" customHeight="1" x14ac:dyDescent="0.15"/>
    <row r="122" spans="1:13" ht="20.25" customHeight="1" x14ac:dyDescent="0.15"/>
    <row r="123" spans="1:13" ht="20.25" customHeight="1" x14ac:dyDescent="0.15"/>
    <row r="124" spans="1:13" ht="20.25" customHeight="1" x14ac:dyDescent="0.15"/>
    <row r="125" spans="1:13" ht="20.25" customHeight="1" x14ac:dyDescent="0.15"/>
    <row r="126" spans="1:13" ht="20.25" customHeight="1" x14ac:dyDescent="0.15"/>
    <row r="127" spans="1:13" ht="20.25" customHeight="1" x14ac:dyDescent="0.15"/>
    <row r="128" spans="1:13"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18.75" customHeight="1" x14ac:dyDescent="0.15"/>
    <row r="140" ht="18.75" customHeight="1" x14ac:dyDescent="0.15"/>
  </sheetData>
  <sheetProtection sheet="1" insertRows="0" selectLockedCells="1"/>
  <mergeCells count="227">
    <mergeCell ref="F47:H47"/>
    <mergeCell ref="F48:H48"/>
    <mergeCell ref="F49:H49"/>
    <mergeCell ref="F50:H50"/>
    <mergeCell ref="F51:H51"/>
    <mergeCell ref="A23:D23"/>
    <mergeCell ref="E23:H23"/>
    <mergeCell ref="I23:J23"/>
    <mergeCell ref="A24:D24"/>
    <mergeCell ref="E24:H24"/>
    <mergeCell ref="I24:J24"/>
    <mergeCell ref="I32:J32"/>
    <mergeCell ref="I33:J33"/>
    <mergeCell ref="I34:J34"/>
    <mergeCell ref="A39:D39"/>
    <mergeCell ref="A40:D40"/>
    <mergeCell ref="A41:D41"/>
    <mergeCell ref="A42:D42"/>
    <mergeCell ref="A43:D43"/>
    <mergeCell ref="I38:J38"/>
    <mergeCell ref="I39:J39"/>
    <mergeCell ref="I40:J40"/>
    <mergeCell ref="I41:J41"/>
    <mergeCell ref="I42:J42"/>
    <mergeCell ref="A20:D20"/>
    <mergeCell ref="E20:H20"/>
    <mergeCell ref="I20:J20"/>
    <mergeCell ref="A21:D21"/>
    <mergeCell ref="E21:H21"/>
    <mergeCell ref="I21:J21"/>
    <mergeCell ref="A22:D22"/>
    <mergeCell ref="E22:H22"/>
    <mergeCell ref="I22:J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I43:J43"/>
    <mergeCell ref="I18:J18"/>
    <mergeCell ref="I19:J19"/>
    <mergeCell ref="I25:J25"/>
    <mergeCell ref="I26:J26"/>
    <mergeCell ref="I27:J27"/>
    <mergeCell ref="I28:J28"/>
    <mergeCell ref="I29:J29"/>
    <mergeCell ref="I30:J30"/>
    <mergeCell ref="I31:J31"/>
    <mergeCell ref="A53:J53"/>
    <mergeCell ref="A14:B14"/>
    <mergeCell ref="A15:B15"/>
    <mergeCell ref="C14:J14"/>
    <mergeCell ref="C15:J15"/>
    <mergeCell ref="A17:D17"/>
    <mergeCell ref="A18:D18"/>
    <mergeCell ref="A19:D19"/>
    <mergeCell ref="A25:D25"/>
    <mergeCell ref="A26:D26"/>
    <mergeCell ref="A27:D27"/>
    <mergeCell ref="A28:D28"/>
    <mergeCell ref="A29:D29"/>
    <mergeCell ref="A34:D34"/>
    <mergeCell ref="A35:D35"/>
    <mergeCell ref="A36:D36"/>
    <mergeCell ref="A37:D37"/>
    <mergeCell ref="E34:H34"/>
    <mergeCell ref="E35:H35"/>
    <mergeCell ref="E18:H18"/>
    <mergeCell ref="E19:H19"/>
    <mergeCell ref="E25:H25"/>
    <mergeCell ref="E26:H26"/>
    <mergeCell ref="I17:J17"/>
    <mergeCell ref="A30:D30"/>
    <mergeCell ref="A31:D31"/>
    <mergeCell ref="A32:D32"/>
    <mergeCell ref="A33:D33"/>
    <mergeCell ref="E29:H29"/>
    <mergeCell ref="E30:H30"/>
    <mergeCell ref="E31:H31"/>
    <mergeCell ref="E32:H32"/>
    <mergeCell ref="E33:H33"/>
    <mergeCell ref="E27:H27"/>
    <mergeCell ref="E28:H28"/>
    <mergeCell ref="E17:H17"/>
    <mergeCell ref="F5:J5"/>
    <mergeCell ref="C108:D111"/>
    <mergeCell ref="E108:F108"/>
    <mergeCell ref="I108:I111"/>
    <mergeCell ref="J108:J111"/>
    <mergeCell ref="E109:F109"/>
    <mergeCell ref="E110:F110"/>
    <mergeCell ref="I90:I94"/>
    <mergeCell ref="J90:J94"/>
    <mergeCell ref="I85:I89"/>
    <mergeCell ref="J85:J89"/>
    <mergeCell ref="C86:F86"/>
    <mergeCell ref="C87:F87"/>
    <mergeCell ref="C88:F88"/>
    <mergeCell ref="C89:F89"/>
    <mergeCell ref="F54:J54"/>
    <mergeCell ref="F55:J55"/>
    <mergeCell ref="E36:H36"/>
    <mergeCell ref="E37:H37"/>
    <mergeCell ref="I95:I97"/>
    <mergeCell ref="J95:J97"/>
    <mergeCell ref="B119:D119"/>
    <mergeCell ref="B114:B115"/>
    <mergeCell ref="C114:F114"/>
    <mergeCell ref="I114:I115"/>
    <mergeCell ref="J114:J115"/>
    <mergeCell ref="C115:F115"/>
    <mergeCell ref="B116:B117"/>
    <mergeCell ref="C116:F116"/>
    <mergeCell ref="I116:I117"/>
    <mergeCell ref="J116:J117"/>
    <mergeCell ref="C117:F117"/>
    <mergeCell ref="A102:A118"/>
    <mergeCell ref="B102:B104"/>
    <mergeCell ref="C102:F102"/>
    <mergeCell ref="I102:I104"/>
    <mergeCell ref="J102:J104"/>
    <mergeCell ref="C103:F103"/>
    <mergeCell ref="C104:F104"/>
    <mergeCell ref="B105:B107"/>
    <mergeCell ref="C105:F105"/>
    <mergeCell ref="I105:I107"/>
    <mergeCell ref="E111:F111"/>
    <mergeCell ref="B112:B113"/>
    <mergeCell ref="C112:F112"/>
    <mergeCell ref="I112:I113"/>
    <mergeCell ref="J112:J113"/>
    <mergeCell ref="C113:F113"/>
    <mergeCell ref="J105:J107"/>
    <mergeCell ref="C106:F106"/>
    <mergeCell ref="C107:F107"/>
    <mergeCell ref="B108:B111"/>
    <mergeCell ref="I62:I67"/>
    <mergeCell ref="B70:B72"/>
    <mergeCell ref="C70:F70"/>
    <mergeCell ref="I70:I72"/>
    <mergeCell ref="J70:J72"/>
    <mergeCell ref="A82:A101"/>
    <mergeCell ref="B82:B84"/>
    <mergeCell ref="C82:D84"/>
    <mergeCell ref="E82:F82"/>
    <mergeCell ref="I82:I84"/>
    <mergeCell ref="J82:J84"/>
    <mergeCell ref="E83:F83"/>
    <mergeCell ref="E84:F84"/>
    <mergeCell ref="B85:B89"/>
    <mergeCell ref="C85:F85"/>
    <mergeCell ref="B98:B100"/>
    <mergeCell ref="C98:F98"/>
    <mergeCell ref="I98:I100"/>
    <mergeCell ref="J98:J100"/>
    <mergeCell ref="C99:F99"/>
    <mergeCell ref="C100:F100"/>
    <mergeCell ref="B90:B94"/>
    <mergeCell ref="C90:D94"/>
    <mergeCell ref="E90:F90"/>
    <mergeCell ref="B95:B97"/>
    <mergeCell ref="C80:F80"/>
    <mergeCell ref="B68:B69"/>
    <mergeCell ref="C68:F68"/>
    <mergeCell ref="I68:I69"/>
    <mergeCell ref="J68:J69"/>
    <mergeCell ref="C69:F69"/>
    <mergeCell ref="B73:B78"/>
    <mergeCell ref="I73:I78"/>
    <mergeCell ref="J73:J78"/>
    <mergeCell ref="C73:F73"/>
    <mergeCell ref="E77:F77"/>
    <mergeCell ref="C71:F71"/>
    <mergeCell ref="C72:F72"/>
    <mergeCell ref="C74:D78"/>
    <mergeCell ref="E78:F78"/>
    <mergeCell ref="C95:D97"/>
    <mergeCell ref="E95:F95"/>
    <mergeCell ref="E91:F91"/>
    <mergeCell ref="E92:F92"/>
    <mergeCell ref="E93:F93"/>
    <mergeCell ref="E94:F94"/>
    <mergeCell ref="E96:F96"/>
    <mergeCell ref="E97:F97"/>
    <mergeCell ref="F1:J1"/>
    <mergeCell ref="A58:B58"/>
    <mergeCell ref="C58:F58"/>
    <mergeCell ref="H58:I58"/>
    <mergeCell ref="J62:J67"/>
    <mergeCell ref="C63:F63"/>
    <mergeCell ref="C64:F64"/>
    <mergeCell ref="C65:F65"/>
    <mergeCell ref="C66:F66"/>
    <mergeCell ref="C67:F67"/>
    <mergeCell ref="A59:A81"/>
    <mergeCell ref="B59:B61"/>
    <mergeCell ref="C59:D61"/>
    <mergeCell ref="E59:F59"/>
    <mergeCell ref="I59:I61"/>
    <mergeCell ref="J59:J61"/>
    <mergeCell ref="E60:F60"/>
    <mergeCell ref="E61:F61"/>
    <mergeCell ref="B62:B67"/>
    <mergeCell ref="C62:F62"/>
    <mergeCell ref="B79:B80"/>
    <mergeCell ref="C79:F79"/>
    <mergeCell ref="I79:I80"/>
    <mergeCell ref="J79:J80"/>
  </mergeCells>
  <phoneticPr fontId="2"/>
  <dataValidations count="2">
    <dataValidation type="list" allowBlank="1" showInputMessage="1" showErrorMessage="1" sqref="H80 H102:H117 H59:H78 H82:H100" xr:uid="{00000000-0002-0000-0000-000000000000}">
      <formula1>$N$59:$N$60</formula1>
    </dataValidation>
    <dataValidation type="list" allowBlank="1" showInputMessage="1" showErrorMessage="1" sqref="H79" xr:uid="{00000000-0002-0000-0000-000001000000}">
      <formula1>$N$61:$N$79</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52" max="10" man="1"/>
    <brk id="119"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58905-5698-4E0B-A895-153AD08F36D7}">
  <sheetPr>
    <tabColor indexed="13"/>
  </sheetPr>
  <dimension ref="A1:F46"/>
  <sheetViews>
    <sheetView view="pageBreakPreview" topLeftCell="A23" zoomScaleNormal="100" zoomScaleSheetLayoutView="100" workbookViewId="0">
      <selection activeCell="K37" sqref="K37"/>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 min="257" max="257" width="16.125" customWidth="1"/>
    <col min="258" max="258" width="18.25" bestFit="1" customWidth="1"/>
    <col min="260" max="260" width="13.75" customWidth="1"/>
    <col min="261" max="261" width="24.875" customWidth="1"/>
    <col min="262" max="262" width="10.875" customWidth="1"/>
    <col min="263" max="263" width="3.75" customWidth="1"/>
    <col min="513" max="513" width="16.125" customWidth="1"/>
    <col min="514" max="514" width="18.25" bestFit="1" customWidth="1"/>
    <col min="516" max="516" width="13.75" customWidth="1"/>
    <col min="517" max="517" width="24.875" customWidth="1"/>
    <col min="518" max="518" width="10.875" customWidth="1"/>
    <col min="519" max="519" width="3.75" customWidth="1"/>
    <col min="769" max="769" width="16.125" customWidth="1"/>
    <col min="770" max="770" width="18.25" bestFit="1" customWidth="1"/>
    <col min="772" max="772" width="13.75" customWidth="1"/>
    <col min="773" max="773" width="24.875" customWidth="1"/>
    <col min="774" max="774" width="10.875" customWidth="1"/>
    <col min="775" max="775" width="3.75" customWidth="1"/>
    <col min="1025" max="1025" width="16.125" customWidth="1"/>
    <col min="1026" max="1026" width="18.25" bestFit="1" customWidth="1"/>
    <col min="1028" max="1028" width="13.75" customWidth="1"/>
    <col min="1029" max="1029" width="24.875" customWidth="1"/>
    <col min="1030" max="1030" width="10.875" customWidth="1"/>
    <col min="1031" max="1031" width="3.75" customWidth="1"/>
    <col min="1281" max="1281" width="16.125" customWidth="1"/>
    <col min="1282" max="1282" width="18.25" bestFit="1" customWidth="1"/>
    <col min="1284" max="1284" width="13.75" customWidth="1"/>
    <col min="1285" max="1285" width="24.875" customWidth="1"/>
    <col min="1286" max="1286" width="10.875" customWidth="1"/>
    <col min="1287" max="1287" width="3.75" customWidth="1"/>
    <col min="1537" max="1537" width="16.125" customWidth="1"/>
    <col min="1538" max="1538" width="18.25" bestFit="1" customWidth="1"/>
    <col min="1540" max="1540" width="13.75" customWidth="1"/>
    <col min="1541" max="1541" width="24.875" customWidth="1"/>
    <col min="1542" max="1542" width="10.875" customWidth="1"/>
    <col min="1543" max="1543" width="3.75" customWidth="1"/>
    <col min="1793" max="1793" width="16.125" customWidth="1"/>
    <col min="1794" max="1794" width="18.25" bestFit="1" customWidth="1"/>
    <col min="1796" max="1796" width="13.75" customWidth="1"/>
    <col min="1797" max="1797" width="24.875" customWidth="1"/>
    <col min="1798" max="1798" width="10.875" customWidth="1"/>
    <col min="1799" max="1799" width="3.75" customWidth="1"/>
    <col min="2049" max="2049" width="16.125" customWidth="1"/>
    <col min="2050" max="2050" width="18.25" bestFit="1" customWidth="1"/>
    <col min="2052" max="2052" width="13.75" customWidth="1"/>
    <col min="2053" max="2053" width="24.875" customWidth="1"/>
    <col min="2054" max="2054" width="10.875" customWidth="1"/>
    <col min="2055" max="2055" width="3.75" customWidth="1"/>
    <col min="2305" max="2305" width="16.125" customWidth="1"/>
    <col min="2306" max="2306" width="18.25" bestFit="1" customWidth="1"/>
    <col min="2308" max="2308" width="13.75" customWidth="1"/>
    <col min="2309" max="2309" width="24.875" customWidth="1"/>
    <col min="2310" max="2310" width="10.875" customWidth="1"/>
    <col min="2311" max="2311" width="3.75" customWidth="1"/>
    <col min="2561" max="2561" width="16.125" customWidth="1"/>
    <col min="2562" max="2562" width="18.25" bestFit="1" customWidth="1"/>
    <col min="2564" max="2564" width="13.75" customWidth="1"/>
    <col min="2565" max="2565" width="24.875" customWidth="1"/>
    <col min="2566" max="2566" width="10.875" customWidth="1"/>
    <col min="2567" max="2567" width="3.75" customWidth="1"/>
    <col min="2817" max="2817" width="16.125" customWidth="1"/>
    <col min="2818" max="2818" width="18.25" bestFit="1" customWidth="1"/>
    <col min="2820" max="2820" width="13.75" customWidth="1"/>
    <col min="2821" max="2821" width="24.875" customWidth="1"/>
    <col min="2822" max="2822" width="10.875" customWidth="1"/>
    <col min="2823" max="2823" width="3.75" customWidth="1"/>
    <col min="3073" max="3073" width="16.125" customWidth="1"/>
    <col min="3074" max="3074" width="18.25" bestFit="1" customWidth="1"/>
    <col min="3076" max="3076" width="13.75" customWidth="1"/>
    <col min="3077" max="3077" width="24.875" customWidth="1"/>
    <col min="3078" max="3078" width="10.875" customWidth="1"/>
    <col min="3079" max="3079" width="3.75" customWidth="1"/>
    <col min="3329" max="3329" width="16.125" customWidth="1"/>
    <col min="3330" max="3330" width="18.25" bestFit="1" customWidth="1"/>
    <col min="3332" max="3332" width="13.75" customWidth="1"/>
    <col min="3333" max="3333" width="24.875" customWidth="1"/>
    <col min="3334" max="3334" width="10.875" customWidth="1"/>
    <col min="3335" max="3335" width="3.75" customWidth="1"/>
    <col min="3585" max="3585" width="16.125" customWidth="1"/>
    <col min="3586" max="3586" width="18.25" bestFit="1" customWidth="1"/>
    <col min="3588" max="3588" width="13.75" customWidth="1"/>
    <col min="3589" max="3589" width="24.875" customWidth="1"/>
    <col min="3590" max="3590" width="10.875" customWidth="1"/>
    <col min="3591" max="3591" width="3.75" customWidth="1"/>
    <col min="3841" max="3841" width="16.125" customWidth="1"/>
    <col min="3842" max="3842" width="18.25" bestFit="1" customWidth="1"/>
    <col min="3844" max="3844" width="13.75" customWidth="1"/>
    <col min="3845" max="3845" width="24.875" customWidth="1"/>
    <col min="3846" max="3846" width="10.875" customWidth="1"/>
    <col min="3847" max="3847" width="3.75" customWidth="1"/>
    <col min="4097" max="4097" width="16.125" customWidth="1"/>
    <col min="4098" max="4098" width="18.25" bestFit="1" customWidth="1"/>
    <col min="4100" max="4100" width="13.75" customWidth="1"/>
    <col min="4101" max="4101" width="24.875" customWidth="1"/>
    <col min="4102" max="4102" width="10.875" customWidth="1"/>
    <col min="4103" max="4103" width="3.75" customWidth="1"/>
    <col min="4353" max="4353" width="16.125" customWidth="1"/>
    <col min="4354" max="4354" width="18.25" bestFit="1" customWidth="1"/>
    <col min="4356" max="4356" width="13.75" customWidth="1"/>
    <col min="4357" max="4357" width="24.875" customWidth="1"/>
    <col min="4358" max="4358" width="10.875" customWidth="1"/>
    <col min="4359" max="4359" width="3.75" customWidth="1"/>
    <col min="4609" max="4609" width="16.125" customWidth="1"/>
    <col min="4610" max="4610" width="18.25" bestFit="1" customWidth="1"/>
    <col min="4612" max="4612" width="13.75" customWidth="1"/>
    <col min="4613" max="4613" width="24.875" customWidth="1"/>
    <col min="4614" max="4614" width="10.875" customWidth="1"/>
    <col min="4615" max="4615" width="3.75" customWidth="1"/>
    <col min="4865" max="4865" width="16.125" customWidth="1"/>
    <col min="4866" max="4866" width="18.25" bestFit="1" customWidth="1"/>
    <col min="4868" max="4868" width="13.75" customWidth="1"/>
    <col min="4869" max="4869" width="24.875" customWidth="1"/>
    <col min="4870" max="4870" width="10.875" customWidth="1"/>
    <col min="4871" max="4871" width="3.75" customWidth="1"/>
    <col min="5121" max="5121" width="16.125" customWidth="1"/>
    <col min="5122" max="5122" width="18.25" bestFit="1" customWidth="1"/>
    <col min="5124" max="5124" width="13.75" customWidth="1"/>
    <col min="5125" max="5125" width="24.875" customWidth="1"/>
    <col min="5126" max="5126" width="10.875" customWidth="1"/>
    <col min="5127" max="5127" width="3.75" customWidth="1"/>
    <col min="5377" max="5377" width="16.125" customWidth="1"/>
    <col min="5378" max="5378" width="18.25" bestFit="1" customWidth="1"/>
    <col min="5380" max="5380" width="13.75" customWidth="1"/>
    <col min="5381" max="5381" width="24.875" customWidth="1"/>
    <col min="5382" max="5382" width="10.875" customWidth="1"/>
    <col min="5383" max="5383" width="3.75" customWidth="1"/>
    <col min="5633" max="5633" width="16.125" customWidth="1"/>
    <col min="5634" max="5634" width="18.25" bestFit="1" customWidth="1"/>
    <col min="5636" max="5636" width="13.75" customWidth="1"/>
    <col min="5637" max="5637" width="24.875" customWidth="1"/>
    <col min="5638" max="5638" width="10.875" customWidth="1"/>
    <col min="5639" max="5639" width="3.75" customWidth="1"/>
    <col min="5889" max="5889" width="16.125" customWidth="1"/>
    <col min="5890" max="5890" width="18.25" bestFit="1" customWidth="1"/>
    <col min="5892" max="5892" width="13.75" customWidth="1"/>
    <col min="5893" max="5893" width="24.875" customWidth="1"/>
    <col min="5894" max="5894" width="10.875" customWidth="1"/>
    <col min="5895" max="5895" width="3.75" customWidth="1"/>
    <col min="6145" max="6145" width="16.125" customWidth="1"/>
    <col min="6146" max="6146" width="18.25" bestFit="1" customWidth="1"/>
    <col min="6148" max="6148" width="13.75" customWidth="1"/>
    <col min="6149" max="6149" width="24.875" customWidth="1"/>
    <col min="6150" max="6150" width="10.875" customWidth="1"/>
    <col min="6151" max="6151" width="3.75" customWidth="1"/>
    <col min="6401" max="6401" width="16.125" customWidth="1"/>
    <col min="6402" max="6402" width="18.25" bestFit="1" customWidth="1"/>
    <col min="6404" max="6404" width="13.75" customWidth="1"/>
    <col min="6405" max="6405" width="24.875" customWidth="1"/>
    <col min="6406" max="6406" width="10.875" customWidth="1"/>
    <col min="6407" max="6407" width="3.75" customWidth="1"/>
    <col min="6657" max="6657" width="16.125" customWidth="1"/>
    <col min="6658" max="6658" width="18.25" bestFit="1" customWidth="1"/>
    <col min="6660" max="6660" width="13.75" customWidth="1"/>
    <col min="6661" max="6661" width="24.875" customWidth="1"/>
    <col min="6662" max="6662" width="10.875" customWidth="1"/>
    <col min="6663" max="6663" width="3.75" customWidth="1"/>
    <col min="6913" max="6913" width="16.125" customWidth="1"/>
    <col min="6914" max="6914" width="18.25" bestFit="1" customWidth="1"/>
    <col min="6916" max="6916" width="13.75" customWidth="1"/>
    <col min="6917" max="6917" width="24.875" customWidth="1"/>
    <col min="6918" max="6918" width="10.875" customWidth="1"/>
    <col min="6919" max="6919" width="3.75" customWidth="1"/>
    <col min="7169" max="7169" width="16.125" customWidth="1"/>
    <col min="7170" max="7170" width="18.25" bestFit="1" customWidth="1"/>
    <col min="7172" max="7172" width="13.75" customWidth="1"/>
    <col min="7173" max="7173" width="24.875" customWidth="1"/>
    <col min="7174" max="7174" width="10.875" customWidth="1"/>
    <col min="7175" max="7175" width="3.75" customWidth="1"/>
    <col min="7425" max="7425" width="16.125" customWidth="1"/>
    <col min="7426" max="7426" width="18.25" bestFit="1" customWidth="1"/>
    <col min="7428" max="7428" width="13.75" customWidth="1"/>
    <col min="7429" max="7429" width="24.875" customWidth="1"/>
    <col min="7430" max="7430" width="10.875" customWidth="1"/>
    <col min="7431" max="7431" width="3.75" customWidth="1"/>
    <col min="7681" max="7681" width="16.125" customWidth="1"/>
    <col min="7682" max="7682" width="18.25" bestFit="1" customWidth="1"/>
    <col min="7684" max="7684" width="13.75" customWidth="1"/>
    <col min="7685" max="7685" width="24.875" customWidth="1"/>
    <col min="7686" max="7686" width="10.875" customWidth="1"/>
    <col min="7687" max="7687" width="3.75" customWidth="1"/>
    <col min="7937" max="7937" width="16.125" customWidth="1"/>
    <col min="7938" max="7938" width="18.25" bestFit="1" customWidth="1"/>
    <col min="7940" max="7940" width="13.75" customWidth="1"/>
    <col min="7941" max="7941" width="24.875" customWidth="1"/>
    <col min="7942" max="7942" width="10.875" customWidth="1"/>
    <col min="7943" max="7943" width="3.75" customWidth="1"/>
    <col min="8193" max="8193" width="16.125" customWidth="1"/>
    <col min="8194" max="8194" width="18.25" bestFit="1" customWidth="1"/>
    <col min="8196" max="8196" width="13.75" customWidth="1"/>
    <col min="8197" max="8197" width="24.875" customWidth="1"/>
    <col min="8198" max="8198" width="10.875" customWidth="1"/>
    <col min="8199" max="8199" width="3.75" customWidth="1"/>
    <col min="8449" max="8449" width="16.125" customWidth="1"/>
    <col min="8450" max="8450" width="18.25" bestFit="1" customWidth="1"/>
    <col min="8452" max="8452" width="13.75" customWidth="1"/>
    <col min="8453" max="8453" width="24.875" customWidth="1"/>
    <col min="8454" max="8454" width="10.875" customWidth="1"/>
    <col min="8455" max="8455" width="3.75" customWidth="1"/>
    <col min="8705" max="8705" width="16.125" customWidth="1"/>
    <col min="8706" max="8706" width="18.25" bestFit="1" customWidth="1"/>
    <col min="8708" max="8708" width="13.75" customWidth="1"/>
    <col min="8709" max="8709" width="24.875" customWidth="1"/>
    <col min="8710" max="8710" width="10.875" customWidth="1"/>
    <col min="8711" max="8711" width="3.75" customWidth="1"/>
    <col min="8961" max="8961" width="16.125" customWidth="1"/>
    <col min="8962" max="8962" width="18.25" bestFit="1" customWidth="1"/>
    <col min="8964" max="8964" width="13.75" customWidth="1"/>
    <col min="8965" max="8965" width="24.875" customWidth="1"/>
    <col min="8966" max="8966" width="10.875" customWidth="1"/>
    <col min="8967" max="8967" width="3.75" customWidth="1"/>
    <col min="9217" max="9217" width="16.125" customWidth="1"/>
    <col min="9218" max="9218" width="18.25" bestFit="1" customWidth="1"/>
    <col min="9220" max="9220" width="13.75" customWidth="1"/>
    <col min="9221" max="9221" width="24.875" customWidth="1"/>
    <col min="9222" max="9222" width="10.875" customWidth="1"/>
    <col min="9223" max="9223" width="3.75" customWidth="1"/>
    <col min="9473" max="9473" width="16.125" customWidth="1"/>
    <col min="9474" max="9474" width="18.25" bestFit="1" customWidth="1"/>
    <col min="9476" max="9476" width="13.75" customWidth="1"/>
    <col min="9477" max="9477" width="24.875" customWidth="1"/>
    <col min="9478" max="9478" width="10.875" customWidth="1"/>
    <col min="9479" max="9479" width="3.75" customWidth="1"/>
    <col min="9729" max="9729" width="16.125" customWidth="1"/>
    <col min="9730" max="9730" width="18.25" bestFit="1" customWidth="1"/>
    <col min="9732" max="9732" width="13.75" customWidth="1"/>
    <col min="9733" max="9733" width="24.875" customWidth="1"/>
    <col min="9734" max="9734" width="10.875" customWidth="1"/>
    <col min="9735" max="9735" width="3.75" customWidth="1"/>
    <col min="9985" max="9985" width="16.125" customWidth="1"/>
    <col min="9986" max="9986" width="18.25" bestFit="1" customWidth="1"/>
    <col min="9988" max="9988" width="13.75" customWidth="1"/>
    <col min="9989" max="9989" width="24.875" customWidth="1"/>
    <col min="9990" max="9990" width="10.875" customWidth="1"/>
    <col min="9991" max="9991" width="3.75" customWidth="1"/>
    <col min="10241" max="10241" width="16.125" customWidth="1"/>
    <col min="10242" max="10242" width="18.25" bestFit="1" customWidth="1"/>
    <col min="10244" max="10244" width="13.75" customWidth="1"/>
    <col min="10245" max="10245" width="24.875" customWidth="1"/>
    <col min="10246" max="10246" width="10.875" customWidth="1"/>
    <col min="10247" max="10247" width="3.75" customWidth="1"/>
    <col min="10497" max="10497" width="16.125" customWidth="1"/>
    <col min="10498" max="10498" width="18.25" bestFit="1" customWidth="1"/>
    <col min="10500" max="10500" width="13.75" customWidth="1"/>
    <col min="10501" max="10501" width="24.875" customWidth="1"/>
    <col min="10502" max="10502" width="10.875" customWidth="1"/>
    <col min="10503" max="10503" width="3.75" customWidth="1"/>
    <col min="10753" max="10753" width="16.125" customWidth="1"/>
    <col min="10754" max="10754" width="18.25" bestFit="1" customWidth="1"/>
    <col min="10756" max="10756" width="13.75" customWidth="1"/>
    <col min="10757" max="10757" width="24.875" customWidth="1"/>
    <col min="10758" max="10758" width="10.875" customWidth="1"/>
    <col min="10759" max="10759" width="3.75" customWidth="1"/>
    <col min="11009" max="11009" width="16.125" customWidth="1"/>
    <col min="11010" max="11010" width="18.25" bestFit="1" customWidth="1"/>
    <col min="11012" max="11012" width="13.75" customWidth="1"/>
    <col min="11013" max="11013" width="24.875" customWidth="1"/>
    <col min="11014" max="11014" width="10.875" customWidth="1"/>
    <col min="11015" max="11015" width="3.75" customWidth="1"/>
    <col min="11265" max="11265" width="16.125" customWidth="1"/>
    <col min="11266" max="11266" width="18.25" bestFit="1" customWidth="1"/>
    <col min="11268" max="11268" width="13.75" customWidth="1"/>
    <col min="11269" max="11269" width="24.875" customWidth="1"/>
    <col min="11270" max="11270" width="10.875" customWidth="1"/>
    <col min="11271" max="11271" width="3.75" customWidth="1"/>
    <col min="11521" max="11521" width="16.125" customWidth="1"/>
    <col min="11522" max="11522" width="18.25" bestFit="1" customWidth="1"/>
    <col min="11524" max="11524" width="13.75" customWidth="1"/>
    <col min="11525" max="11525" width="24.875" customWidth="1"/>
    <col min="11526" max="11526" width="10.875" customWidth="1"/>
    <col min="11527" max="11527" width="3.75" customWidth="1"/>
    <col min="11777" max="11777" width="16.125" customWidth="1"/>
    <col min="11778" max="11778" width="18.25" bestFit="1" customWidth="1"/>
    <col min="11780" max="11780" width="13.75" customWidth="1"/>
    <col min="11781" max="11781" width="24.875" customWidth="1"/>
    <col min="11782" max="11782" width="10.875" customWidth="1"/>
    <col min="11783" max="11783" width="3.75" customWidth="1"/>
    <col min="12033" max="12033" width="16.125" customWidth="1"/>
    <col min="12034" max="12034" width="18.25" bestFit="1" customWidth="1"/>
    <col min="12036" max="12036" width="13.75" customWidth="1"/>
    <col min="12037" max="12037" width="24.875" customWidth="1"/>
    <col min="12038" max="12038" width="10.875" customWidth="1"/>
    <col min="12039" max="12039" width="3.75" customWidth="1"/>
    <col min="12289" max="12289" width="16.125" customWidth="1"/>
    <col min="12290" max="12290" width="18.25" bestFit="1" customWidth="1"/>
    <col min="12292" max="12292" width="13.75" customWidth="1"/>
    <col min="12293" max="12293" width="24.875" customWidth="1"/>
    <col min="12294" max="12294" width="10.875" customWidth="1"/>
    <col min="12295" max="12295" width="3.75" customWidth="1"/>
    <col min="12545" max="12545" width="16.125" customWidth="1"/>
    <col min="12546" max="12546" width="18.25" bestFit="1" customWidth="1"/>
    <col min="12548" max="12548" width="13.75" customWidth="1"/>
    <col min="12549" max="12549" width="24.875" customWidth="1"/>
    <col min="12550" max="12550" width="10.875" customWidth="1"/>
    <col min="12551" max="12551" width="3.75" customWidth="1"/>
    <col min="12801" max="12801" width="16.125" customWidth="1"/>
    <col min="12802" max="12802" width="18.25" bestFit="1" customWidth="1"/>
    <col min="12804" max="12804" width="13.75" customWidth="1"/>
    <col min="12805" max="12805" width="24.875" customWidth="1"/>
    <col min="12806" max="12806" width="10.875" customWidth="1"/>
    <col min="12807" max="12807" width="3.75" customWidth="1"/>
    <col min="13057" max="13057" width="16.125" customWidth="1"/>
    <col min="13058" max="13058" width="18.25" bestFit="1" customWidth="1"/>
    <col min="13060" max="13060" width="13.75" customWidth="1"/>
    <col min="13061" max="13061" width="24.875" customWidth="1"/>
    <col min="13062" max="13062" width="10.875" customWidth="1"/>
    <col min="13063" max="13063" width="3.75" customWidth="1"/>
    <col min="13313" max="13313" width="16.125" customWidth="1"/>
    <col min="13314" max="13314" width="18.25" bestFit="1" customWidth="1"/>
    <col min="13316" max="13316" width="13.75" customWidth="1"/>
    <col min="13317" max="13317" width="24.875" customWidth="1"/>
    <col min="13318" max="13318" width="10.875" customWidth="1"/>
    <col min="13319" max="13319" width="3.75" customWidth="1"/>
    <col min="13569" max="13569" width="16.125" customWidth="1"/>
    <col min="13570" max="13570" width="18.25" bestFit="1" customWidth="1"/>
    <col min="13572" max="13572" width="13.75" customWidth="1"/>
    <col min="13573" max="13573" width="24.875" customWidth="1"/>
    <col min="13574" max="13574" width="10.875" customWidth="1"/>
    <col min="13575" max="13575" width="3.75" customWidth="1"/>
    <col min="13825" max="13825" width="16.125" customWidth="1"/>
    <col min="13826" max="13826" width="18.25" bestFit="1" customWidth="1"/>
    <col min="13828" max="13828" width="13.75" customWidth="1"/>
    <col min="13829" max="13829" width="24.875" customWidth="1"/>
    <col min="13830" max="13830" width="10.875" customWidth="1"/>
    <col min="13831" max="13831" width="3.75" customWidth="1"/>
    <col min="14081" max="14081" width="16.125" customWidth="1"/>
    <col min="14082" max="14082" width="18.25" bestFit="1" customWidth="1"/>
    <col min="14084" max="14084" width="13.75" customWidth="1"/>
    <col min="14085" max="14085" width="24.875" customWidth="1"/>
    <col min="14086" max="14086" width="10.875" customWidth="1"/>
    <col min="14087" max="14087" width="3.75" customWidth="1"/>
    <col min="14337" max="14337" width="16.125" customWidth="1"/>
    <col min="14338" max="14338" width="18.25" bestFit="1" customWidth="1"/>
    <col min="14340" max="14340" width="13.75" customWidth="1"/>
    <col min="14341" max="14341" width="24.875" customWidth="1"/>
    <col min="14342" max="14342" width="10.875" customWidth="1"/>
    <col min="14343" max="14343" width="3.75" customWidth="1"/>
    <col min="14593" max="14593" width="16.125" customWidth="1"/>
    <col min="14594" max="14594" width="18.25" bestFit="1" customWidth="1"/>
    <col min="14596" max="14596" width="13.75" customWidth="1"/>
    <col min="14597" max="14597" width="24.875" customWidth="1"/>
    <col min="14598" max="14598" width="10.875" customWidth="1"/>
    <col min="14599" max="14599" width="3.75" customWidth="1"/>
    <col min="14849" max="14849" width="16.125" customWidth="1"/>
    <col min="14850" max="14850" width="18.25" bestFit="1" customWidth="1"/>
    <col min="14852" max="14852" width="13.75" customWidth="1"/>
    <col min="14853" max="14853" width="24.875" customWidth="1"/>
    <col min="14854" max="14854" width="10.875" customWidth="1"/>
    <col min="14855" max="14855" width="3.75" customWidth="1"/>
    <col min="15105" max="15105" width="16.125" customWidth="1"/>
    <col min="15106" max="15106" width="18.25" bestFit="1" customWidth="1"/>
    <col min="15108" max="15108" width="13.75" customWidth="1"/>
    <col min="15109" max="15109" width="24.875" customWidth="1"/>
    <col min="15110" max="15110" width="10.875" customWidth="1"/>
    <col min="15111" max="15111" width="3.75" customWidth="1"/>
    <col min="15361" max="15361" width="16.125" customWidth="1"/>
    <col min="15362" max="15362" width="18.25" bestFit="1" customWidth="1"/>
    <col min="15364" max="15364" width="13.75" customWidth="1"/>
    <col min="15365" max="15365" width="24.875" customWidth="1"/>
    <col min="15366" max="15366" width="10.875" customWidth="1"/>
    <col min="15367" max="15367" width="3.75" customWidth="1"/>
    <col min="15617" max="15617" width="16.125" customWidth="1"/>
    <col min="15618" max="15618" width="18.25" bestFit="1" customWidth="1"/>
    <col min="15620" max="15620" width="13.75" customWidth="1"/>
    <col min="15621" max="15621" width="24.875" customWidth="1"/>
    <col min="15622" max="15622" width="10.875" customWidth="1"/>
    <col min="15623" max="15623" width="3.75" customWidth="1"/>
    <col min="15873" max="15873" width="16.125" customWidth="1"/>
    <col min="15874" max="15874" width="18.25" bestFit="1" customWidth="1"/>
    <col min="15876" max="15876" width="13.75" customWidth="1"/>
    <col min="15877" max="15877" width="24.875" customWidth="1"/>
    <col min="15878" max="15878" width="10.875" customWidth="1"/>
    <col min="15879" max="15879" width="3.75" customWidth="1"/>
    <col min="16129" max="16129" width="16.125" customWidth="1"/>
    <col min="16130" max="16130" width="18.25" bestFit="1" customWidth="1"/>
    <col min="16132" max="16132" width="13.75" customWidth="1"/>
    <col min="16133" max="16133" width="24.875" customWidth="1"/>
    <col min="16134" max="16134" width="10.875" customWidth="1"/>
    <col min="16135" max="16135" width="3.75" customWidth="1"/>
  </cols>
  <sheetData>
    <row r="1" spans="1:6" ht="18.75" customHeight="1" x14ac:dyDescent="0.15">
      <c r="E1" s="356" t="s">
        <v>31</v>
      </c>
      <c r="F1" s="356"/>
    </row>
    <row r="2" spans="1:6" x14ac:dyDescent="0.15">
      <c r="A2" s="4" t="s">
        <v>162</v>
      </c>
    </row>
    <row r="3" spans="1:6" ht="20.100000000000001" customHeight="1" x14ac:dyDescent="0.15">
      <c r="C3" s="4"/>
      <c r="D3" s="4" t="s">
        <v>12</v>
      </c>
      <c r="E3" s="357" t="s">
        <v>18</v>
      </c>
      <c r="F3" s="357"/>
    </row>
    <row r="4" spans="1:6" ht="20.100000000000001" customHeight="1" x14ac:dyDescent="0.15">
      <c r="C4" s="4"/>
      <c r="D4" s="4" t="s">
        <v>6</v>
      </c>
      <c r="E4" s="357" t="s">
        <v>19</v>
      </c>
      <c r="F4" s="357"/>
    </row>
    <row r="5" spans="1:6" ht="20.100000000000001" customHeight="1" x14ac:dyDescent="0.15">
      <c r="C5" s="1"/>
      <c r="D5" s="4" t="s">
        <v>14</v>
      </c>
      <c r="E5" t="s">
        <v>20</v>
      </c>
      <c r="F5" s="1"/>
    </row>
    <row r="6" spans="1:6" ht="20.100000000000001" customHeight="1" x14ac:dyDescent="0.15">
      <c r="C6" s="1"/>
      <c r="D6" s="4" t="s">
        <v>15</v>
      </c>
      <c r="E6" s="4" t="s">
        <v>21</v>
      </c>
      <c r="F6" s="1"/>
    </row>
    <row r="7" spans="1:6" ht="23.25" customHeight="1" x14ac:dyDescent="0.15">
      <c r="A7" s="358" t="s">
        <v>23</v>
      </c>
      <c r="B7" s="358"/>
      <c r="C7" s="358"/>
      <c r="D7" t="s">
        <v>22</v>
      </c>
      <c r="E7" t="s">
        <v>21</v>
      </c>
      <c r="F7" s="1"/>
    </row>
    <row r="11" spans="1:6" ht="14.25" thickBot="1" x14ac:dyDescent="0.2"/>
    <row r="12" spans="1:6" ht="20.100000000000001" customHeight="1" thickBot="1" x14ac:dyDescent="0.2">
      <c r="A12" s="5" t="s">
        <v>5</v>
      </c>
      <c r="B12" s="359" t="s">
        <v>29</v>
      </c>
      <c r="C12" s="360"/>
      <c r="D12" s="360"/>
      <c r="E12" s="360"/>
      <c r="F12" s="360"/>
    </row>
    <row r="13" spans="1:6" ht="20.100000000000001" customHeight="1" thickBot="1" x14ac:dyDescent="0.2">
      <c r="A13" s="5" t="s">
        <v>0</v>
      </c>
      <c r="B13" s="354" t="s">
        <v>30</v>
      </c>
      <c r="C13" s="355"/>
      <c r="D13" s="355"/>
      <c r="E13" s="355"/>
      <c r="F13" s="355"/>
    </row>
    <row r="14" spans="1:6" ht="15" thickBot="1" x14ac:dyDescent="0.2">
      <c r="A14" s="2"/>
      <c r="B14" s="6"/>
      <c r="C14" s="6"/>
      <c r="D14" s="6"/>
      <c r="E14" s="6"/>
      <c r="F14" s="6"/>
    </row>
    <row r="15" spans="1:6" s="2" customFormat="1" ht="20.100000000000001" customHeight="1" thickBot="1" x14ac:dyDescent="0.2">
      <c r="A15" s="347" t="s">
        <v>7</v>
      </c>
      <c r="B15" s="348"/>
      <c r="C15" s="349" t="s">
        <v>4</v>
      </c>
      <c r="D15" s="350"/>
      <c r="E15" s="348"/>
      <c r="F15" s="3" t="s">
        <v>17</v>
      </c>
    </row>
    <row r="16" spans="1:6" ht="20.100000000000001" customHeight="1" x14ac:dyDescent="0.15">
      <c r="A16" s="345" t="s">
        <v>28</v>
      </c>
      <c r="B16" s="346"/>
      <c r="C16" s="351">
        <v>2400000</v>
      </c>
      <c r="D16" s="352"/>
      <c r="E16" s="353"/>
      <c r="F16" s="7">
        <v>0.24</v>
      </c>
    </row>
    <row r="17" spans="1:6" ht="20.100000000000001" customHeight="1" x14ac:dyDescent="0.15">
      <c r="A17" s="345" t="s">
        <v>24</v>
      </c>
      <c r="B17" s="346"/>
      <c r="C17" s="335">
        <v>2000000</v>
      </c>
      <c r="D17" s="336"/>
      <c r="E17" s="337"/>
      <c r="F17" s="8">
        <v>0.2</v>
      </c>
    </row>
    <row r="18" spans="1:6" ht="20.100000000000001" customHeight="1" x14ac:dyDescent="0.15">
      <c r="A18" s="345" t="s">
        <v>25</v>
      </c>
      <c r="B18" s="346"/>
      <c r="C18" s="335">
        <v>3200000</v>
      </c>
      <c r="D18" s="336"/>
      <c r="E18" s="337"/>
      <c r="F18" s="8">
        <v>0.33</v>
      </c>
    </row>
    <row r="19" spans="1:6" ht="20.100000000000001" customHeight="1" x14ac:dyDescent="0.15">
      <c r="A19" s="345" t="s">
        <v>26</v>
      </c>
      <c r="B19" s="346"/>
      <c r="C19" s="335">
        <v>2000000</v>
      </c>
      <c r="D19" s="336"/>
      <c r="E19" s="337"/>
      <c r="F19" s="8">
        <v>0.2</v>
      </c>
    </row>
    <row r="20" spans="1:6" ht="20.100000000000001" customHeight="1" x14ac:dyDescent="0.15">
      <c r="A20" s="343" t="s">
        <v>27</v>
      </c>
      <c r="B20" s="344"/>
      <c r="C20" s="335">
        <v>300000</v>
      </c>
      <c r="D20" s="336"/>
      <c r="E20" s="337"/>
      <c r="F20" s="8">
        <v>0.03</v>
      </c>
    </row>
    <row r="21" spans="1:6" ht="20.100000000000001" customHeight="1" x14ac:dyDescent="0.15">
      <c r="A21" s="343"/>
      <c r="B21" s="344"/>
      <c r="C21" s="335"/>
      <c r="D21" s="336"/>
      <c r="E21" s="337"/>
      <c r="F21" s="8"/>
    </row>
    <row r="22" spans="1:6" ht="20.100000000000001" customHeight="1" x14ac:dyDescent="0.15">
      <c r="A22" s="343"/>
      <c r="B22" s="344"/>
      <c r="C22" s="335"/>
      <c r="D22" s="336"/>
      <c r="E22" s="337"/>
      <c r="F22" s="8"/>
    </row>
    <row r="23" spans="1:6" ht="20.100000000000001" customHeight="1" x14ac:dyDescent="0.15">
      <c r="A23" s="343"/>
      <c r="B23" s="344"/>
      <c r="C23" s="335"/>
      <c r="D23" s="336"/>
      <c r="E23" s="337"/>
      <c r="F23" s="8"/>
    </row>
    <row r="24" spans="1:6" ht="20.100000000000001" customHeight="1" x14ac:dyDescent="0.15">
      <c r="A24" s="343"/>
      <c r="B24" s="344"/>
      <c r="C24" s="335"/>
      <c r="D24" s="336"/>
      <c r="E24" s="337"/>
      <c r="F24" s="8"/>
    </row>
    <row r="25" spans="1:6" ht="20.100000000000001" customHeight="1" x14ac:dyDescent="0.15">
      <c r="A25" s="343"/>
      <c r="B25" s="344"/>
      <c r="C25" s="335"/>
      <c r="D25" s="336"/>
      <c r="E25" s="337"/>
      <c r="F25" s="8"/>
    </row>
    <row r="26" spans="1:6" ht="20.100000000000001" customHeight="1" x14ac:dyDescent="0.15">
      <c r="A26" s="343"/>
      <c r="B26" s="344"/>
      <c r="C26" s="335"/>
      <c r="D26" s="336"/>
      <c r="E26" s="337"/>
      <c r="F26" s="8"/>
    </row>
    <row r="27" spans="1:6" ht="20.100000000000001" customHeight="1" x14ac:dyDescent="0.15">
      <c r="A27" s="343"/>
      <c r="B27" s="344"/>
      <c r="C27" s="335"/>
      <c r="D27" s="336"/>
      <c r="E27" s="337"/>
      <c r="F27" s="8"/>
    </row>
    <row r="28" spans="1:6" ht="20.100000000000001" customHeight="1" x14ac:dyDescent="0.15">
      <c r="A28" s="343"/>
      <c r="B28" s="344"/>
      <c r="C28" s="335"/>
      <c r="D28" s="336"/>
      <c r="E28" s="337"/>
      <c r="F28" s="8"/>
    </row>
    <row r="29" spans="1:6" ht="20.100000000000001" customHeight="1" x14ac:dyDescent="0.15">
      <c r="A29" s="343"/>
      <c r="B29" s="344"/>
      <c r="C29" s="335"/>
      <c r="D29" s="336"/>
      <c r="E29" s="337"/>
      <c r="F29" s="8"/>
    </row>
    <row r="30" spans="1:6" ht="20.100000000000001" customHeight="1" x14ac:dyDescent="0.15">
      <c r="A30" s="343"/>
      <c r="B30" s="344"/>
      <c r="C30" s="335"/>
      <c r="D30" s="336"/>
      <c r="E30" s="337"/>
      <c r="F30" s="8"/>
    </row>
    <row r="31" spans="1:6" ht="20.100000000000001" customHeight="1" x14ac:dyDescent="0.15">
      <c r="A31" s="343"/>
      <c r="B31" s="344"/>
      <c r="C31" s="335"/>
      <c r="D31" s="336"/>
      <c r="E31" s="337"/>
      <c r="F31" s="8"/>
    </row>
    <row r="32" spans="1:6" ht="20.100000000000001" customHeight="1" thickBot="1" x14ac:dyDescent="0.2">
      <c r="A32" s="343"/>
      <c r="B32" s="344"/>
      <c r="C32" s="335"/>
      <c r="D32" s="336"/>
      <c r="E32" s="337"/>
      <c r="F32" s="8"/>
    </row>
    <row r="33" spans="1:6" ht="20.100000000000001" customHeight="1" x14ac:dyDescent="0.15">
      <c r="A33" s="338" t="s">
        <v>1</v>
      </c>
      <c r="B33" s="339"/>
      <c r="C33" s="340">
        <v>9900000</v>
      </c>
      <c r="D33" s="341"/>
      <c r="E33" s="342"/>
      <c r="F33" s="116">
        <v>1</v>
      </c>
    </row>
    <row r="34" spans="1:6" ht="20.100000000000001" customHeight="1" x14ac:dyDescent="0.15">
      <c r="A34" s="333" t="s">
        <v>2</v>
      </c>
      <c r="B34" s="334"/>
      <c r="C34" s="335">
        <v>2000000</v>
      </c>
      <c r="D34" s="336"/>
      <c r="E34" s="337"/>
      <c r="F34" s="117"/>
    </row>
    <row r="35" spans="1:6" ht="20.100000000000001" customHeight="1" x14ac:dyDescent="0.15">
      <c r="A35" s="318" t="s">
        <v>8</v>
      </c>
      <c r="B35" s="319"/>
      <c r="C35" s="320">
        <f>C33+C34</f>
        <v>11900000</v>
      </c>
      <c r="D35" s="321"/>
      <c r="E35" s="322"/>
      <c r="F35" s="117"/>
    </row>
    <row r="36" spans="1:6" ht="20.100000000000001" customHeight="1" x14ac:dyDescent="0.15">
      <c r="A36" s="333" t="s">
        <v>9</v>
      </c>
      <c r="B36" s="334"/>
      <c r="C36" s="335">
        <v>1000000</v>
      </c>
      <c r="D36" s="336"/>
      <c r="E36" s="337"/>
      <c r="F36" s="117"/>
    </row>
    <row r="37" spans="1:6" ht="20.100000000000001" customHeight="1" x14ac:dyDescent="0.15">
      <c r="A37" s="318" t="s">
        <v>10</v>
      </c>
      <c r="B37" s="319"/>
      <c r="C37" s="320">
        <f>C35+C36</f>
        <v>12900000</v>
      </c>
      <c r="D37" s="321"/>
      <c r="E37" s="322"/>
      <c r="F37" s="117"/>
    </row>
    <row r="38" spans="1:6" ht="20.100000000000001" customHeight="1" x14ac:dyDescent="0.15">
      <c r="A38" s="333" t="s">
        <v>3</v>
      </c>
      <c r="B38" s="334"/>
      <c r="C38" s="335">
        <v>800000</v>
      </c>
      <c r="D38" s="336"/>
      <c r="E38" s="337"/>
      <c r="F38" s="117"/>
    </row>
    <row r="39" spans="1:6" ht="20.100000000000001" customHeight="1" x14ac:dyDescent="0.15">
      <c r="A39" s="318" t="s">
        <v>11</v>
      </c>
      <c r="B39" s="319"/>
      <c r="C39" s="320">
        <f>C35+C36+C38</f>
        <v>13700000</v>
      </c>
      <c r="D39" s="321"/>
      <c r="E39" s="322"/>
      <c r="F39" s="117"/>
    </row>
    <row r="40" spans="1:6" ht="20.100000000000001" customHeight="1" thickBot="1" x14ac:dyDescent="0.2">
      <c r="A40" s="323" t="s">
        <v>13</v>
      </c>
      <c r="B40" s="324"/>
      <c r="C40" s="325"/>
      <c r="D40" s="326"/>
      <c r="E40" s="327"/>
      <c r="F40" s="118"/>
    </row>
    <row r="41" spans="1:6" ht="20.100000000000001" customHeight="1" thickBot="1" x14ac:dyDescent="0.2">
      <c r="A41" s="328" t="s">
        <v>16</v>
      </c>
      <c r="B41" s="329"/>
      <c r="C41" s="330">
        <f>C37+C38+C40</f>
        <v>13700000</v>
      </c>
      <c r="D41" s="331"/>
      <c r="E41" s="332"/>
      <c r="F41" s="119"/>
    </row>
    <row r="42" spans="1:6" ht="19.5" customHeight="1" x14ac:dyDescent="0.15">
      <c r="A42" s="312" t="s">
        <v>195</v>
      </c>
      <c r="B42" s="313"/>
      <c r="C42" s="313"/>
      <c r="D42" s="313"/>
      <c r="E42" s="132" t="s">
        <v>196</v>
      </c>
      <c r="F42" s="133" t="s">
        <v>197</v>
      </c>
    </row>
    <row r="43" spans="1:6" ht="19.5" customHeight="1" x14ac:dyDescent="0.15">
      <c r="A43" s="314" t="s">
        <v>198</v>
      </c>
      <c r="B43" s="315"/>
      <c r="C43" s="315"/>
      <c r="D43" s="315"/>
      <c r="E43" s="134" t="s">
        <v>196</v>
      </c>
      <c r="F43" s="135" t="s">
        <v>197</v>
      </c>
    </row>
    <row r="44" spans="1:6" ht="19.5" customHeight="1" x14ac:dyDescent="0.15">
      <c r="A44" s="314" t="s">
        <v>199</v>
      </c>
      <c r="B44" s="315"/>
      <c r="C44" s="315"/>
      <c r="D44" s="315"/>
      <c r="E44" s="134" t="s">
        <v>196</v>
      </c>
      <c r="F44" s="135" t="s">
        <v>197</v>
      </c>
    </row>
    <row r="45" spans="1:6" ht="19.5" customHeight="1" x14ac:dyDescent="0.15">
      <c r="A45" s="314" t="s">
        <v>200</v>
      </c>
      <c r="B45" s="315"/>
      <c r="C45" s="315"/>
      <c r="D45" s="315"/>
      <c r="E45" s="134" t="s">
        <v>196</v>
      </c>
      <c r="F45" s="135" t="s">
        <v>197</v>
      </c>
    </row>
    <row r="46" spans="1:6" ht="19.5" customHeight="1" thickBot="1" x14ac:dyDescent="0.2">
      <c r="A46" s="316" t="s">
        <v>201</v>
      </c>
      <c r="B46" s="317"/>
      <c r="C46" s="317"/>
      <c r="D46" s="317"/>
      <c r="E46" s="136" t="s">
        <v>196</v>
      </c>
      <c r="F46" s="137" t="s">
        <v>197</v>
      </c>
    </row>
  </sheetData>
  <mergeCells count="65">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39:B39"/>
    <mergeCell ref="C39:E39"/>
    <mergeCell ref="A40:B40"/>
    <mergeCell ref="C40:E40"/>
    <mergeCell ref="A41:B41"/>
    <mergeCell ref="C41:E41"/>
    <mergeCell ref="A42:D42"/>
    <mergeCell ref="A43:D43"/>
    <mergeCell ref="A44:D44"/>
    <mergeCell ref="A45:D45"/>
    <mergeCell ref="A46:D46"/>
  </mergeCells>
  <phoneticPr fontId="2"/>
  <pageMargins left="0.63" right="0.42" top="0.51" bottom="0.56999999999999995" header="0.2" footer="0.19"/>
  <pageSetup paperSize="9" scale="9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topLeftCell="A39" zoomScaleNormal="100" zoomScaleSheetLayoutView="100" workbookViewId="0">
      <selection activeCell="B28" sqref="B28:B32"/>
    </sheetView>
  </sheetViews>
  <sheetFormatPr defaultColWidth="9" defaultRowHeight="16.5" customHeight="1" x14ac:dyDescent="0.15"/>
  <cols>
    <col min="1" max="1" width="3.25" style="9" customWidth="1"/>
    <col min="2" max="2" width="22.5" style="9" customWidth="1"/>
    <col min="3" max="3" width="2.25" style="9" customWidth="1"/>
    <col min="4" max="4" width="23.75" style="9" customWidth="1"/>
    <col min="5" max="5" width="25.625" style="9" customWidth="1"/>
    <col min="6" max="6" width="18.625" style="9" customWidth="1"/>
    <col min="7" max="7" width="6.625" style="13" customWidth="1"/>
    <col min="8" max="8" width="4.625" style="13" customWidth="1"/>
    <col min="9" max="9" width="5.625" style="9" customWidth="1"/>
    <col min="10" max="10" width="9" style="9"/>
    <col min="11" max="11" width="0.75" style="9" customWidth="1"/>
    <col min="12" max="12" width="11.375" style="9" customWidth="1"/>
    <col min="13" max="14" width="9" style="9" hidden="1" customWidth="1"/>
    <col min="15" max="15" width="9" style="9" customWidth="1"/>
    <col min="16" max="16384" width="9" style="9"/>
  </cols>
  <sheetData>
    <row r="2" spans="1:14" ht="24.95" customHeight="1" x14ac:dyDescent="0.15">
      <c r="B2" s="253" t="s">
        <v>32</v>
      </c>
      <c r="C2" s="253"/>
      <c r="D2" s="253"/>
      <c r="E2" s="253"/>
      <c r="F2" s="253"/>
      <c r="G2" s="253"/>
      <c r="H2" s="10"/>
    </row>
    <row r="3" spans="1:14" ht="20.100000000000001" customHeight="1" x14ac:dyDescent="0.15">
      <c r="C3" s="10"/>
      <c r="D3" s="10"/>
      <c r="E3" s="62" t="s">
        <v>33</v>
      </c>
      <c r="F3" s="245" t="s">
        <v>104</v>
      </c>
      <c r="G3" s="245"/>
      <c r="H3" s="245"/>
      <c r="I3" s="245"/>
      <c r="J3" s="245"/>
      <c r="K3" s="63"/>
    </row>
    <row r="4" spans="1:14" ht="20.100000000000001" customHeight="1" x14ac:dyDescent="0.15">
      <c r="E4" s="62" t="s">
        <v>103</v>
      </c>
      <c r="F4" s="375" t="s">
        <v>105</v>
      </c>
      <c r="G4" s="375"/>
      <c r="H4" s="375"/>
      <c r="I4" s="375"/>
      <c r="J4" s="375"/>
      <c r="K4" s="63"/>
    </row>
    <row r="5" spans="1:14" ht="15" customHeight="1" x14ac:dyDescent="0.15">
      <c r="B5" s="9" t="s">
        <v>101</v>
      </c>
      <c r="G5" s="11"/>
      <c r="H5" s="11"/>
    </row>
    <row r="6" spans="1:14" ht="4.5" customHeight="1" thickBot="1" x14ac:dyDescent="0.2">
      <c r="A6" s="12"/>
      <c r="B6" s="12"/>
      <c r="C6" s="12"/>
      <c r="D6" s="12"/>
      <c r="E6" s="12"/>
      <c r="F6" s="12"/>
      <c r="G6" s="12"/>
      <c r="H6" s="12"/>
      <c r="I6" s="13"/>
    </row>
    <row r="7" spans="1:14" ht="30" customHeight="1" thickTop="1" x14ac:dyDescent="0.15">
      <c r="A7" s="139" t="s">
        <v>34</v>
      </c>
      <c r="B7" s="140"/>
      <c r="C7" s="141" t="s">
        <v>35</v>
      </c>
      <c r="D7" s="142"/>
      <c r="E7" s="142"/>
      <c r="F7" s="142"/>
      <c r="G7" s="66" t="s">
        <v>36</v>
      </c>
      <c r="H7" s="376" t="s">
        <v>37</v>
      </c>
      <c r="I7" s="377"/>
      <c r="J7" s="101" t="s">
        <v>38</v>
      </c>
      <c r="K7" s="65"/>
      <c r="M7" s="16" t="s">
        <v>39</v>
      </c>
      <c r="N7" s="16" t="s">
        <v>40</v>
      </c>
    </row>
    <row r="8" spans="1:14" ht="20.100000000000001" customHeight="1" x14ac:dyDescent="0.15">
      <c r="A8" s="152" t="s">
        <v>41</v>
      </c>
      <c r="B8" s="155" t="s">
        <v>42</v>
      </c>
      <c r="C8" s="208" t="s">
        <v>43</v>
      </c>
      <c r="D8" s="378"/>
      <c r="E8" s="164" t="s">
        <v>44</v>
      </c>
      <c r="F8" s="165"/>
      <c r="G8" s="67">
        <v>1.2</v>
      </c>
      <c r="H8" s="77"/>
      <c r="I8" s="368">
        <f>IF(AND(M8="",M9="",M10=""),"",MAX(M8:M10))</f>
        <v>0.6</v>
      </c>
      <c r="J8" s="364">
        <v>0.6</v>
      </c>
      <c r="K8" s="13"/>
      <c r="M8" s="9" t="str">
        <f>IF(H8="","",G8)</f>
        <v/>
      </c>
    </row>
    <row r="9" spans="1:14" ht="20.100000000000001" customHeight="1" x14ac:dyDescent="0.15">
      <c r="A9" s="153"/>
      <c r="B9" s="156"/>
      <c r="C9" s="188"/>
      <c r="D9" s="199"/>
      <c r="E9" s="169" t="s">
        <v>45</v>
      </c>
      <c r="F9" s="170"/>
      <c r="G9" s="68">
        <v>0.6</v>
      </c>
      <c r="H9" s="78" t="s">
        <v>102</v>
      </c>
      <c r="I9" s="369"/>
      <c r="J9" s="365"/>
      <c r="K9" s="13"/>
      <c r="M9" s="9">
        <f>IF(H9="","",G9)</f>
        <v>0.6</v>
      </c>
      <c r="N9" s="16" t="s">
        <v>119</v>
      </c>
    </row>
    <row r="10" spans="1:14" ht="20.100000000000001" customHeight="1" x14ac:dyDescent="0.15">
      <c r="A10" s="153"/>
      <c r="B10" s="157"/>
      <c r="C10" s="195"/>
      <c r="D10" s="200"/>
      <c r="E10" s="171" t="s">
        <v>47</v>
      </c>
      <c r="F10" s="172"/>
      <c r="G10" s="69">
        <v>0</v>
      </c>
      <c r="H10" s="79"/>
      <c r="I10" s="370"/>
      <c r="J10" s="366"/>
      <c r="K10" s="13"/>
      <c r="M10" s="9" t="str">
        <f>IF(H10="","",G10)</f>
        <v/>
      </c>
    </row>
    <row r="11" spans="1:14" ht="17.25" customHeight="1" x14ac:dyDescent="0.15">
      <c r="A11" s="153"/>
      <c r="B11" s="173" t="s">
        <v>48</v>
      </c>
      <c r="C11" s="177" t="s">
        <v>120</v>
      </c>
      <c r="D11" s="178"/>
      <c r="E11" s="178"/>
      <c r="F11" s="178"/>
      <c r="G11" s="67">
        <v>1.2</v>
      </c>
      <c r="H11" s="80"/>
      <c r="I11" s="361">
        <f>IF(AND(M11="",M12="",M13="",M14="",M15="",M16=""),"",MAX(M11:M16))</f>
        <v>1</v>
      </c>
      <c r="J11" s="364">
        <v>0.8</v>
      </c>
      <c r="K11" s="13"/>
      <c r="M11" s="9" t="str">
        <f t="shared" ref="M11:M21" si="0">IF(H11="","",G11)</f>
        <v/>
      </c>
      <c r="N11" s="45">
        <v>1</v>
      </c>
    </row>
    <row r="12" spans="1:14" ht="17.25" customHeight="1" x14ac:dyDescent="0.15">
      <c r="A12" s="153"/>
      <c r="B12" s="174"/>
      <c r="C12" s="148" t="s">
        <v>121</v>
      </c>
      <c r="D12" s="149"/>
      <c r="E12" s="149"/>
      <c r="F12" s="149"/>
      <c r="G12" s="68">
        <v>1</v>
      </c>
      <c r="H12" s="81" t="s">
        <v>102</v>
      </c>
      <c r="I12" s="362"/>
      <c r="J12" s="365"/>
      <c r="K12" s="13"/>
      <c r="M12" s="9">
        <f t="shared" si="0"/>
        <v>1</v>
      </c>
      <c r="N12" s="45">
        <v>2</v>
      </c>
    </row>
    <row r="13" spans="1:14" ht="17.25" customHeight="1" x14ac:dyDescent="0.15">
      <c r="A13" s="153"/>
      <c r="B13" s="175"/>
      <c r="C13" s="148" t="s">
        <v>122</v>
      </c>
      <c r="D13" s="149"/>
      <c r="E13" s="149"/>
      <c r="F13" s="149"/>
      <c r="G13" s="69">
        <v>0.8</v>
      </c>
      <c r="H13" s="81"/>
      <c r="I13" s="362"/>
      <c r="J13" s="365"/>
      <c r="K13" s="13"/>
      <c r="M13" s="9" t="str">
        <f t="shared" si="0"/>
        <v/>
      </c>
      <c r="N13" s="45">
        <v>3</v>
      </c>
    </row>
    <row r="14" spans="1:14" ht="17.25" customHeight="1" x14ac:dyDescent="0.15">
      <c r="A14" s="153"/>
      <c r="B14" s="175"/>
      <c r="C14" s="148" t="s">
        <v>123</v>
      </c>
      <c r="D14" s="149"/>
      <c r="E14" s="149"/>
      <c r="F14" s="149"/>
      <c r="G14" s="69">
        <v>0.6</v>
      </c>
      <c r="H14" s="81"/>
      <c r="I14" s="362" t="str">
        <f>IF(AND(M14="",M15="",M16=""),"",MAX(M14:M16))</f>
        <v/>
      </c>
      <c r="J14" s="365"/>
      <c r="K14" s="13"/>
      <c r="M14" s="9" t="str">
        <f t="shared" si="0"/>
        <v/>
      </c>
      <c r="N14" s="45">
        <v>4</v>
      </c>
    </row>
    <row r="15" spans="1:14" ht="17.25" customHeight="1" x14ac:dyDescent="0.15">
      <c r="A15" s="153"/>
      <c r="B15" s="175"/>
      <c r="C15" s="148" t="s">
        <v>124</v>
      </c>
      <c r="D15" s="149"/>
      <c r="E15" s="149"/>
      <c r="F15" s="149"/>
      <c r="G15" s="69">
        <v>0.3</v>
      </c>
      <c r="H15" s="81"/>
      <c r="I15" s="362"/>
      <c r="J15" s="365"/>
      <c r="K15" s="13"/>
      <c r="M15" s="9" t="str">
        <f t="shared" si="0"/>
        <v/>
      </c>
      <c r="N15" s="45">
        <v>5</v>
      </c>
    </row>
    <row r="16" spans="1:14" ht="17.25" customHeight="1" x14ac:dyDescent="0.15">
      <c r="A16" s="153"/>
      <c r="B16" s="176"/>
      <c r="C16" s="150" t="s">
        <v>125</v>
      </c>
      <c r="D16" s="151"/>
      <c r="E16" s="151"/>
      <c r="F16" s="151"/>
      <c r="G16" s="70">
        <v>0</v>
      </c>
      <c r="H16" s="82"/>
      <c r="I16" s="363"/>
      <c r="J16" s="366"/>
      <c r="K16" s="13"/>
      <c r="M16" s="9" t="str">
        <f t="shared" si="0"/>
        <v/>
      </c>
      <c r="N16" s="45">
        <v>6</v>
      </c>
    </row>
    <row r="17" spans="1:14" ht="18.95" customHeight="1" x14ac:dyDescent="0.15">
      <c r="A17" s="153"/>
      <c r="B17" s="155" t="s">
        <v>126</v>
      </c>
      <c r="C17" s="177" t="s">
        <v>127</v>
      </c>
      <c r="D17" s="178"/>
      <c r="E17" s="178"/>
      <c r="F17" s="178"/>
      <c r="G17" s="71">
        <v>0.6</v>
      </c>
      <c r="H17" s="83" t="s">
        <v>102</v>
      </c>
      <c r="I17" s="368">
        <f>IF(AND(M17="",M18=""),"",MAX(M17:M18))</f>
        <v>0.6</v>
      </c>
      <c r="J17" s="364">
        <v>0.6</v>
      </c>
      <c r="K17" s="13"/>
      <c r="M17" s="9">
        <f t="shared" si="0"/>
        <v>0.6</v>
      </c>
      <c r="N17" s="45">
        <v>7</v>
      </c>
    </row>
    <row r="18" spans="1:14" ht="18.95" customHeight="1" x14ac:dyDescent="0.15">
      <c r="A18" s="153"/>
      <c r="B18" s="157"/>
      <c r="C18" s="150" t="s">
        <v>128</v>
      </c>
      <c r="D18" s="151"/>
      <c r="E18" s="151"/>
      <c r="F18" s="151"/>
      <c r="G18" s="70">
        <v>0</v>
      </c>
      <c r="H18" s="84"/>
      <c r="I18" s="370"/>
      <c r="J18" s="366"/>
      <c r="K18" s="13"/>
      <c r="M18" s="9" t="str">
        <f t="shared" si="0"/>
        <v/>
      </c>
      <c r="N18" s="45">
        <v>8</v>
      </c>
    </row>
    <row r="19" spans="1:14" ht="30" customHeight="1" x14ac:dyDescent="0.15">
      <c r="A19" s="153"/>
      <c r="B19" s="155" t="s">
        <v>129</v>
      </c>
      <c r="C19" s="177" t="s">
        <v>130</v>
      </c>
      <c r="D19" s="178"/>
      <c r="E19" s="178"/>
      <c r="F19" s="193"/>
      <c r="G19" s="71">
        <v>1</v>
      </c>
      <c r="H19" s="85"/>
      <c r="I19" s="368">
        <f>IF(AND(M19="",M20="",M21=""),"",MAX(M19:M21))</f>
        <v>0.5</v>
      </c>
      <c r="J19" s="364">
        <v>0.5</v>
      </c>
      <c r="K19" s="13"/>
      <c r="M19" s="9" t="str">
        <f t="shared" si="0"/>
        <v/>
      </c>
      <c r="N19" s="45">
        <v>9</v>
      </c>
    </row>
    <row r="20" spans="1:14" ht="30" customHeight="1" x14ac:dyDescent="0.15">
      <c r="A20" s="153"/>
      <c r="B20" s="186"/>
      <c r="C20" s="148" t="s">
        <v>131</v>
      </c>
      <c r="D20" s="149"/>
      <c r="E20" s="149"/>
      <c r="F20" s="194"/>
      <c r="G20" s="69">
        <v>0.5</v>
      </c>
      <c r="H20" s="85" t="s">
        <v>102</v>
      </c>
      <c r="I20" s="369"/>
      <c r="J20" s="365"/>
      <c r="K20" s="13"/>
      <c r="M20" s="9">
        <f t="shared" si="0"/>
        <v>0.5</v>
      </c>
      <c r="N20" s="45">
        <v>10</v>
      </c>
    </row>
    <row r="21" spans="1:14" ht="20.100000000000001" customHeight="1" x14ac:dyDescent="0.15">
      <c r="A21" s="153"/>
      <c r="B21" s="157"/>
      <c r="C21" s="150" t="s">
        <v>132</v>
      </c>
      <c r="D21" s="151"/>
      <c r="E21" s="151"/>
      <c r="F21" s="201"/>
      <c r="G21" s="69">
        <v>0</v>
      </c>
      <c r="H21" s="85"/>
      <c r="I21" s="370"/>
      <c r="J21" s="366"/>
      <c r="K21" s="13"/>
      <c r="M21" s="9" t="str">
        <f t="shared" si="0"/>
        <v/>
      </c>
      <c r="N21" s="45">
        <v>11</v>
      </c>
    </row>
    <row r="22" spans="1:14" ht="19.5" customHeight="1" x14ac:dyDescent="0.15">
      <c r="A22" s="153"/>
      <c r="B22" s="179" t="s">
        <v>57</v>
      </c>
      <c r="C22" s="177" t="s">
        <v>58</v>
      </c>
      <c r="D22" s="178"/>
      <c r="E22" s="178"/>
      <c r="F22" s="178"/>
      <c r="G22" s="72" t="s">
        <v>133</v>
      </c>
      <c r="H22" s="86">
        <v>2</v>
      </c>
      <c r="I22" s="373">
        <f>IF(AND(M22="",M23=""),"",IF(M22="",M23,M22))</f>
        <v>-0.2</v>
      </c>
      <c r="J22" s="364" t="s">
        <v>134</v>
      </c>
      <c r="K22" s="64"/>
      <c r="M22" s="9">
        <f>IF(H22="","",H22*-0.1)</f>
        <v>-0.2</v>
      </c>
      <c r="N22" s="45">
        <v>12</v>
      </c>
    </row>
    <row r="23" spans="1:14" ht="17.25" customHeight="1" thickBot="1" x14ac:dyDescent="0.2">
      <c r="A23" s="153"/>
      <c r="B23" s="180"/>
      <c r="C23" s="188" t="s">
        <v>60</v>
      </c>
      <c r="D23" s="189"/>
      <c r="E23" s="189"/>
      <c r="F23" s="189"/>
      <c r="G23" s="69" t="s">
        <v>135</v>
      </c>
      <c r="H23" s="87"/>
      <c r="I23" s="374"/>
      <c r="J23" s="365"/>
      <c r="K23" s="64"/>
      <c r="M23" s="9" t="str">
        <f t="shared" ref="M23" si="1">IF(H23="","",G23)</f>
        <v/>
      </c>
    </row>
    <row r="24" spans="1:14" ht="20.100000000000001" customHeight="1" thickTop="1" x14ac:dyDescent="0.15">
      <c r="A24" s="154"/>
      <c r="B24" s="23" t="s">
        <v>62</v>
      </c>
      <c r="C24" s="24"/>
      <c r="D24" s="25"/>
      <c r="E24" s="25"/>
      <c r="F24" s="26"/>
      <c r="G24" s="73">
        <v>4</v>
      </c>
      <c r="H24" s="88"/>
      <c r="I24" s="89">
        <f>SUM(I8:I23)</f>
        <v>2.5</v>
      </c>
      <c r="J24" s="99">
        <v>2.2999999999999998</v>
      </c>
      <c r="K24" s="13"/>
    </row>
    <row r="25" spans="1:14" ht="20.100000000000001" customHeight="1" x14ac:dyDescent="0.15">
      <c r="A25" s="210" t="s">
        <v>63</v>
      </c>
      <c r="B25" s="186" t="s">
        <v>64</v>
      </c>
      <c r="C25" s="188" t="s">
        <v>136</v>
      </c>
      <c r="D25" s="199"/>
      <c r="E25" s="215" t="s">
        <v>137</v>
      </c>
      <c r="F25" s="216"/>
      <c r="G25" s="71">
        <v>0.8</v>
      </c>
      <c r="H25" s="90"/>
      <c r="I25" s="369">
        <f>IF(AND(M25="",M26="",M27=""),"",MAX(M25:M27))</f>
        <v>0.4</v>
      </c>
      <c r="J25" s="365">
        <v>0.4</v>
      </c>
      <c r="K25" s="13"/>
      <c r="M25" s="9" t="str">
        <f t="shared" ref="M25:M55" si="2">IF(H25="","",G25)</f>
        <v/>
      </c>
    </row>
    <row r="26" spans="1:14" ht="20.100000000000001" customHeight="1" x14ac:dyDescent="0.15">
      <c r="A26" s="210"/>
      <c r="B26" s="186"/>
      <c r="C26" s="188"/>
      <c r="D26" s="199"/>
      <c r="E26" s="169" t="s">
        <v>65</v>
      </c>
      <c r="F26" s="170"/>
      <c r="G26" s="68">
        <v>0.4</v>
      </c>
      <c r="H26" s="78" t="s">
        <v>102</v>
      </c>
      <c r="I26" s="369"/>
      <c r="J26" s="365"/>
      <c r="K26" s="13"/>
      <c r="M26" s="9">
        <f t="shared" si="2"/>
        <v>0.4</v>
      </c>
    </row>
    <row r="27" spans="1:14" ht="20.100000000000001" customHeight="1" x14ac:dyDescent="0.15">
      <c r="A27" s="210"/>
      <c r="B27" s="186"/>
      <c r="C27" s="195"/>
      <c r="D27" s="200"/>
      <c r="E27" s="171" t="s">
        <v>138</v>
      </c>
      <c r="F27" s="172"/>
      <c r="G27" s="69">
        <v>0</v>
      </c>
      <c r="H27" s="91"/>
      <c r="I27" s="370"/>
      <c r="J27" s="366"/>
      <c r="K27" s="13"/>
      <c r="M27" s="9" t="str">
        <f t="shared" si="2"/>
        <v/>
      </c>
    </row>
    <row r="28" spans="1:14" ht="20.100000000000001" customHeight="1" x14ac:dyDescent="0.15">
      <c r="A28" s="210"/>
      <c r="B28" s="155" t="s">
        <v>139</v>
      </c>
      <c r="C28" s="177" t="s">
        <v>120</v>
      </c>
      <c r="D28" s="178"/>
      <c r="E28" s="178"/>
      <c r="F28" s="178"/>
      <c r="G28" s="67">
        <v>0.8</v>
      </c>
      <c r="H28" s="77"/>
      <c r="I28" s="368">
        <f>IF(AND(M28="",M29="",M30="",M31="",M32=""),"",MAX(M28:M32))</f>
        <v>0.4</v>
      </c>
      <c r="J28" s="371" t="s">
        <v>140</v>
      </c>
      <c r="K28" s="13"/>
      <c r="M28" s="9" t="str">
        <f t="shared" si="2"/>
        <v/>
      </c>
    </row>
    <row r="29" spans="1:14" ht="20.100000000000001" customHeight="1" x14ac:dyDescent="0.15">
      <c r="A29" s="210"/>
      <c r="B29" s="156"/>
      <c r="C29" s="148" t="s">
        <v>121</v>
      </c>
      <c r="D29" s="149"/>
      <c r="E29" s="149"/>
      <c r="F29" s="149"/>
      <c r="G29" s="68">
        <v>0.6</v>
      </c>
      <c r="H29" s="78"/>
      <c r="I29" s="369"/>
      <c r="J29" s="365"/>
      <c r="K29" s="13"/>
      <c r="M29" s="9" t="str">
        <f t="shared" si="2"/>
        <v/>
      </c>
    </row>
    <row r="30" spans="1:14" ht="20.100000000000001" customHeight="1" x14ac:dyDescent="0.15">
      <c r="A30" s="210"/>
      <c r="B30" s="217"/>
      <c r="C30" s="148" t="s">
        <v>141</v>
      </c>
      <c r="D30" s="149"/>
      <c r="E30" s="149"/>
      <c r="F30" s="149"/>
      <c r="G30" s="69">
        <v>0.4</v>
      </c>
      <c r="H30" s="78" t="s">
        <v>102</v>
      </c>
      <c r="I30" s="369"/>
      <c r="J30" s="365"/>
      <c r="K30" s="13"/>
      <c r="M30" s="9">
        <f t="shared" si="2"/>
        <v>0.4</v>
      </c>
    </row>
    <row r="31" spans="1:14" ht="20.100000000000001" customHeight="1" x14ac:dyDescent="0.15">
      <c r="A31" s="210"/>
      <c r="B31" s="217"/>
      <c r="C31" s="148" t="s">
        <v>123</v>
      </c>
      <c r="D31" s="149"/>
      <c r="E31" s="149"/>
      <c r="F31" s="149"/>
      <c r="G31" s="69">
        <v>0.2</v>
      </c>
      <c r="H31" s="78"/>
      <c r="I31" s="369"/>
      <c r="J31" s="365"/>
      <c r="K31" s="13"/>
      <c r="M31" s="9" t="str">
        <f t="shared" si="2"/>
        <v/>
      </c>
    </row>
    <row r="32" spans="1:14" ht="20.100000000000001" customHeight="1" x14ac:dyDescent="0.15">
      <c r="A32" s="210"/>
      <c r="B32" s="217"/>
      <c r="C32" s="150" t="s">
        <v>142</v>
      </c>
      <c r="D32" s="151"/>
      <c r="E32" s="151"/>
      <c r="F32" s="151"/>
      <c r="G32" s="69">
        <v>0</v>
      </c>
      <c r="H32" s="79"/>
      <c r="I32" s="370"/>
      <c r="J32" s="366"/>
      <c r="K32" s="13"/>
      <c r="M32" s="9" t="str">
        <f t="shared" si="2"/>
        <v/>
      </c>
    </row>
    <row r="33" spans="1:13" ht="20.100000000000001" customHeight="1" x14ac:dyDescent="0.15">
      <c r="A33" s="210"/>
      <c r="B33" s="185" t="s">
        <v>70</v>
      </c>
      <c r="C33" s="208" t="s">
        <v>71</v>
      </c>
      <c r="D33" s="209"/>
      <c r="E33" s="209"/>
      <c r="F33" s="209"/>
      <c r="G33" s="67">
        <v>0.8</v>
      </c>
      <c r="H33" s="80"/>
      <c r="I33" s="361">
        <f>IF(AND(M33="",M34="",M35=""),"",MAX(M33:M35))</f>
        <v>0.4</v>
      </c>
      <c r="J33" s="364">
        <v>0.4</v>
      </c>
      <c r="K33" s="13"/>
      <c r="M33" s="9" t="str">
        <f t="shared" si="2"/>
        <v/>
      </c>
    </row>
    <row r="34" spans="1:13" ht="20.100000000000001" customHeight="1" x14ac:dyDescent="0.15">
      <c r="A34" s="210"/>
      <c r="B34" s="186"/>
      <c r="C34" s="148" t="s">
        <v>72</v>
      </c>
      <c r="D34" s="149"/>
      <c r="E34" s="149"/>
      <c r="F34" s="149"/>
      <c r="G34" s="68">
        <v>0.4</v>
      </c>
      <c r="H34" s="81" t="s">
        <v>102</v>
      </c>
      <c r="I34" s="362"/>
      <c r="J34" s="365"/>
      <c r="K34" s="13"/>
      <c r="M34" s="9">
        <f t="shared" si="2"/>
        <v>0.4</v>
      </c>
    </row>
    <row r="35" spans="1:13" ht="20.100000000000001" customHeight="1" x14ac:dyDescent="0.15">
      <c r="A35" s="210"/>
      <c r="B35" s="187"/>
      <c r="C35" s="195" t="s">
        <v>73</v>
      </c>
      <c r="D35" s="196"/>
      <c r="E35" s="196"/>
      <c r="F35" s="196"/>
      <c r="G35" s="70">
        <v>0</v>
      </c>
      <c r="H35" s="82"/>
      <c r="I35" s="363"/>
      <c r="J35" s="366"/>
      <c r="K35" s="13"/>
      <c r="M35" s="9" t="str">
        <f t="shared" si="2"/>
        <v/>
      </c>
    </row>
    <row r="36" spans="1:13" ht="20.100000000000001" customHeight="1" x14ac:dyDescent="0.15">
      <c r="A36" s="210"/>
      <c r="B36" s="185" t="s">
        <v>143</v>
      </c>
      <c r="C36" s="208" t="s">
        <v>74</v>
      </c>
      <c r="D36" s="209"/>
      <c r="E36" s="209"/>
      <c r="F36" s="209"/>
      <c r="G36" s="67">
        <v>0.6</v>
      </c>
      <c r="H36" s="80"/>
      <c r="I36" s="361">
        <f>IF(AND(M36="",M37="",M38=""),"",MAX(M36:M38))</f>
        <v>0.3</v>
      </c>
      <c r="J36" s="364">
        <v>0.3</v>
      </c>
      <c r="K36" s="13"/>
      <c r="M36" s="9" t="str">
        <f t="shared" si="2"/>
        <v/>
      </c>
    </row>
    <row r="37" spans="1:13" ht="20.100000000000001" customHeight="1" x14ac:dyDescent="0.15">
      <c r="A37" s="210"/>
      <c r="B37" s="186"/>
      <c r="C37" s="148" t="s">
        <v>75</v>
      </c>
      <c r="D37" s="149"/>
      <c r="E37" s="149"/>
      <c r="F37" s="149"/>
      <c r="G37" s="68">
        <v>0.3</v>
      </c>
      <c r="H37" s="81" t="s">
        <v>102</v>
      </c>
      <c r="I37" s="362"/>
      <c r="J37" s="365"/>
      <c r="K37" s="13"/>
      <c r="M37" s="9">
        <f t="shared" si="2"/>
        <v>0.3</v>
      </c>
    </row>
    <row r="38" spans="1:13" ht="20.100000000000001" customHeight="1" thickBot="1" x14ac:dyDescent="0.2">
      <c r="A38" s="210"/>
      <c r="B38" s="187"/>
      <c r="C38" s="195" t="s">
        <v>144</v>
      </c>
      <c r="D38" s="196"/>
      <c r="E38" s="196"/>
      <c r="F38" s="196"/>
      <c r="G38" s="70">
        <v>0</v>
      </c>
      <c r="H38" s="82"/>
      <c r="I38" s="367"/>
      <c r="J38" s="372"/>
      <c r="K38" s="13"/>
      <c r="M38" s="9" t="str">
        <f t="shared" si="2"/>
        <v/>
      </c>
    </row>
    <row r="39" spans="1:13" ht="20.100000000000001" customHeight="1" thickTop="1" x14ac:dyDescent="0.15">
      <c r="A39" s="210"/>
      <c r="B39" s="30" t="s">
        <v>62</v>
      </c>
      <c r="C39" s="31"/>
      <c r="D39" s="32"/>
      <c r="E39" s="32"/>
      <c r="F39" s="33"/>
      <c r="G39" s="74">
        <v>3</v>
      </c>
      <c r="H39" s="92"/>
      <c r="I39" s="93">
        <f>SUM(I25:I38)</f>
        <v>1.5000000000000002</v>
      </c>
      <c r="J39" s="100">
        <v>1.5</v>
      </c>
      <c r="K39" s="13"/>
    </row>
    <row r="40" spans="1:13" ht="30" customHeight="1" x14ac:dyDescent="0.15">
      <c r="A40" s="220" t="s">
        <v>77</v>
      </c>
      <c r="B40" s="221" t="s">
        <v>78</v>
      </c>
      <c r="C40" s="208" t="s">
        <v>79</v>
      </c>
      <c r="D40" s="209"/>
      <c r="E40" s="209"/>
      <c r="F40" s="209"/>
      <c r="G40" s="67">
        <v>1</v>
      </c>
      <c r="H40" s="77" t="s">
        <v>102</v>
      </c>
      <c r="I40" s="361">
        <f>IF(AND(M40="",M41="",M42=""),"",MAX(M40:M42))</f>
        <v>1</v>
      </c>
      <c r="J40" s="364">
        <v>1</v>
      </c>
      <c r="K40" s="13"/>
      <c r="M40" s="9">
        <f t="shared" si="2"/>
        <v>1</v>
      </c>
    </row>
    <row r="41" spans="1:13" ht="20.100000000000001" customHeight="1" x14ac:dyDescent="0.15">
      <c r="A41" s="210"/>
      <c r="B41" s="222"/>
      <c r="C41" s="148" t="s">
        <v>145</v>
      </c>
      <c r="D41" s="149"/>
      <c r="E41" s="149"/>
      <c r="F41" s="149"/>
      <c r="G41" s="75">
        <v>0.8</v>
      </c>
      <c r="H41" s="78"/>
      <c r="I41" s="362"/>
      <c r="J41" s="365"/>
      <c r="K41" s="13"/>
      <c r="M41" s="9" t="str">
        <f t="shared" si="2"/>
        <v/>
      </c>
    </row>
    <row r="42" spans="1:13" ht="20.100000000000001" customHeight="1" x14ac:dyDescent="0.15">
      <c r="A42" s="210"/>
      <c r="B42" s="223"/>
      <c r="C42" s="150" t="s">
        <v>146</v>
      </c>
      <c r="D42" s="151"/>
      <c r="E42" s="151"/>
      <c r="F42" s="151"/>
      <c r="G42" s="69">
        <v>0</v>
      </c>
      <c r="H42" s="79"/>
      <c r="I42" s="363"/>
      <c r="J42" s="366"/>
      <c r="K42" s="13"/>
      <c r="M42" s="9" t="str">
        <f t="shared" si="2"/>
        <v/>
      </c>
    </row>
    <row r="43" spans="1:13" ht="17.25" customHeight="1" x14ac:dyDescent="0.15">
      <c r="A43" s="210"/>
      <c r="B43" s="173" t="s">
        <v>82</v>
      </c>
      <c r="C43" s="177" t="s">
        <v>147</v>
      </c>
      <c r="D43" s="178"/>
      <c r="E43" s="178"/>
      <c r="F43" s="178"/>
      <c r="G43" s="67">
        <v>0.5</v>
      </c>
      <c r="H43" s="77"/>
      <c r="I43" s="361">
        <f>IF(AND(M43="",M44="",M45=""),"",MAX(M43:M45))</f>
        <v>0.3</v>
      </c>
      <c r="J43" s="364">
        <v>0.3</v>
      </c>
      <c r="K43" s="13"/>
      <c r="M43" s="9" t="str">
        <f t="shared" si="2"/>
        <v/>
      </c>
    </row>
    <row r="44" spans="1:13" ht="32.25" customHeight="1" x14ac:dyDescent="0.15">
      <c r="A44" s="210"/>
      <c r="B44" s="174"/>
      <c r="C44" s="226" t="s">
        <v>84</v>
      </c>
      <c r="D44" s="227"/>
      <c r="E44" s="227"/>
      <c r="F44" s="227"/>
      <c r="G44" s="68">
        <v>0.3</v>
      </c>
      <c r="H44" s="78" t="s">
        <v>102</v>
      </c>
      <c r="I44" s="362"/>
      <c r="J44" s="365"/>
      <c r="K44" s="13"/>
      <c r="M44" s="9">
        <f t="shared" si="2"/>
        <v>0.3</v>
      </c>
    </row>
    <row r="45" spans="1:13" ht="17.25" customHeight="1" x14ac:dyDescent="0.15">
      <c r="A45" s="210"/>
      <c r="B45" s="176"/>
      <c r="C45" s="150" t="s">
        <v>148</v>
      </c>
      <c r="D45" s="151"/>
      <c r="E45" s="151"/>
      <c r="F45" s="151"/>
      <c r="G45" s="70">
        <v>0</v>
      </c>
      <c r="H45" s="79"/>
      <c r="I45" s="363"/>
      <c r="J45" s="366"/>
      <c r="K45" s="13"/>
      <c r="M45" s="9" t="str">
        <f t="shared" si="2"/>
        <v/>
      </c>
    </row>
    <row r="46" spans="1:13" ht="17.25" customHeight="1" x14ac:dyDescent="0.15">
      <c r="A46" s="210"/>
      <c r="B46" s="228" t="s">
        <v>86</v>
      </c>
      <c r="C46" s="239" t="s">
        <v>149</v>
      </c>
      <c r="D46" s="240"/>
      <c r="E46" s="177" t="s">
        <v>87</v>
      </c>
      <c r="F46" s="178"/>
      <c r="G46" s="67">
        <v>0.4</v>
      </c>
      <c r="H46" s="77"/>
      <c r="I46" s="361">
        <f>IF(AND(M46="",M47="",M48="",M49=""),"",MAX(M46:M49))</f>
        <v>0.3</v>
      </c>
      <c r="J46" s="364">
        <v>0.3</v>
      </c>
      <c r="K46" s="13"/>
      <c r="M46" s="9" t="str">
        <f t="shared" si="2"/>
        <v/>
      </c>
    </row>
    <row r="47" spans="1:13" ht="17.25" customHeight="1" x14ac:dyDescent="0.15">
      <c r="A47" s="210"/>
      <c r="B47" s="229"/>
      <c r="C47" s="241"/>
      <c r="D47" s="242"/>
      <c r="E47" s="148" t="s">
        <v>88</v>
      </c>
      <c r="F47" s="149"/>
      <c r="G47" s="68">
        <v>0.3</v>
      </c>
      <c r="H47" s="78" t="s">
        <v>102</v>
      </c>
      <c r="I47" s="362"/>
      <c r="J47" s="365"/>
      <c r="K47" s="13"/>
      <c r="M47" s="9">
        <f t="shared" si="2"/>
        <v>0.3</v>
      </c>
    </row>
    <row r="48" spans="1:13" ht="17.25" customHeight="1" x14ac:dyDescent="0.15">
      <c r="A48" s="210"/>
      <c r="B48" s="229"/>
      <c r="C48" s="241"/>
      <c r="D48" s="242"/>
      <c r="E48" s="148" t="s">
        <v>89</v>
      </c>
      <c r="F48" s="149"/>
      <c r="G48" s="75">
        <v>0.2</v>
      </c>
      <c r="H48" s="78"/>
      <c r="I48" s="362"/>
      <c r="J48" s="365"/>
      <c r="K48" s="13"/>
      <c r="M48" s="9" t="str">
        <f t="shared" si="2"/>
        <v/>
      </c>
    </row>
    <row r="49" spans="1:13" ht="17.25" customHeight="1" x14ac:dyDescent="0.15">
      <c r="A49" s="210"/>
      <c r="B49" s="230"/>
      <c r="C49" s="243"/>
      <c r="D49" s="244"/>
      <c r="E49" s="171" t="s">
        <v>150</v>
      </c>
      <c r="F49" s="172"/>
      <c r="G49" s="70">
        <v>0</v>
      </c>
      <c r="H49" s="79"/>
      <c r="I49" s="363"/>
      <c r="J49" s="366"/>
      <c r="K49" s="13"/>
      <c r="M49" s="9" t="str">
        <f t="shared" si="2"/>
        <v/>
      </c>
    </row>
    <row r="50" spans="1:13" ht="17.25" customHeight="1" x14ac:dyDescent="0.15">
      <c r="A50" s="210"/>
      <c r="B50" s="224" t="s">
        <v>91</v>
      </c>
      <c r="C50" s="177" t="s">
        <v>151</v>
      </c>
      <c r="D50" s="178"/>
      <c r="E50" s="178"/>
      <c r="F50" s="178"/>
      <c r="G50" s="67">
        <v>0.5</v>
      </c>
      <c r="H50" s="77"/>
      <c r="I50" s="361">
        <f>IF(AND(M50="",M51=""),"",MAX(M50:M51))</f>
        <v>0</v>
      </c>
      <c r="J50" s="364">
        <v>0</v>
      </c>
      <c r="K50" s="13"/>
      <c r="M50" s="9" t="str">
        <f t="shared" si="2"/>
        <v/>
      </c>
    </row>
    <row r="51" spans="1:13" ht="17.25" customHeight="1" x14ac:dyDescent="0.15">
      <c r="A51" s="210"/>
      <c r="B51" s="225"/>
      <c r="C51" s="150" t="s">
        <v>93</v>
      </c>
      <c r="D51" s="151"/>
      <c r="E51" s="151"/>
      <c r="F51" s="151"/>
      <c r="G51" s="70">
        <v>0</v>
      </c>
      <c r="H51" s="79" t="s">
        <v>102</v>
      </c>
      <c r="I51" s="363"/>
      <c r="J51" s="366"/>
      <c r="K51" s="13"/>
      <c r="M51" s="9">
        <f t="shared" si="2"/>
        <v>0</v>
      </c>
    </row>
    <row r="52" spans="1:13" ht="17.25" customHeight="1" x14ac:dyDescent="0.15">
      <c r="A52" s="210"/>
      <c r="B52" s="173" t="s">
        <v>94</v>
      </c>
      <c r="C52" s="177" t="s">
        <v>152</v>
      </c>
      <c r="D52" s="178"/>
      <c r="E52" s="178"/>
      <c r="F52" s="178"/>
      <c r="G52" s="67">
        <v>0.5</v>
      </c>
      <c r="H52" s="77" t="s">
        <v>102</v>
      </c>
      <c r="I52" s="361">
        <f>IF(AND(M52="",M53=""),"",MAX(M52:M53))</f>
        <v>0.5</v>
      </c>
      <c r="J52" s="364">
        <v>0.5</v>
      </c>
      <c r="K52" s="13"/>
      <c r="M52" s="9">
        <f t="shared" si="2"/>
        <v>0.5</v>
      </c>
    </row>
    <row r="53" spans="1:13" ht="17.25" customHeight="1" x14ac:dyDescent="0.15">
      <c r="A53" s="210"/>
      <c r="B53" s="225"/>
      <c r="C53" s="150" t="s">
        <v>96</v>
      </c>
      <c r="D53" s="151"/>
      <c r="E53" s="151"/>
      <c r="F53" s="151"/>
      <c r="G53" s="70">
        <v>0</v>
      </c>
      <c r="H53" s="79"/>
      <c r="I53" s="363"/>
      <c r="J53" s="366"/>
      <c r="K53" s="13"/>
      <c r="M53" s="9" t="str">
        <f t="shared" si="2"/>
        <v/>
      </c>
    </row>
    <row r="54" spans="1:13" ht="17.25" customHeight="1" x14ac:dyDescent="0.15">
      <c r="A54" s="210"/>
      <c r="B54" s="173" t="s">
        <v>97</v>
      </c>
      <c r="C54" s="177" t="s">
        <v>153</v>
      </c>
      <c r="D54" s="178"/>
      <c r="E54" s="178"/>
      <c r="F54" s="178"/>
      <c r="G54" s="67">
        <v>0.1</v>
      </c>
      <c r="H54" s="77" t="s">
        <v>102</v>
      </c>
      <c r="I54" s="361">
        <f>IF(AND(M54="",M55=""),"",MAX(M54:M55))</f>
        <v>0.1</v>
      </c>
      <c r="J54" s="364">
        <v>0.1</v>
      </c>
      <c r="K54" s="13"/>
      <c r="M54" s="9">
        <f t="shared" si="2"/>
        <v>0.1</v>
      </c>
    </row>
    <row r="55" spans="1:13" ht="17.25" customHeight="1" thickBot="1" x14ac:dyDescent="0.2">
      <c r="A55" s="210"/>
      <c r="B55" s="225"/>
      <c r="C55" s="150" t="s">
        <v>99</v>
      </c>
      <c r="D55" s="151"/>
      <c r="E55" s="151"/>
      <c r="F55" s="151"/>
      <c r="G55" s="70">
        <v>0</v>
      </c>
      <c r="H55" s="87"/>
      <c r="I55" s="367"/>
      <c r="J55" s="366"/>
      <c r="K55" s="13"/>
      <c r="M55" s="9" t="str">
        <f t="shared" si="2"/>
        <v/>
      </c>
    </row>
    <row r="56" spans="1:13" ht="20.100000000000001" customHeight="1" thickTop="1" x14ac:dyDescent="0.15">
      <c r="A56" s="210"/>
      <c r="B56" s="30" t="s">
        <v>62</v>
      </c>
      <c r="C56" s="31"/>
      <c r="D56" s="32"/>
      <c r="E56" s="32"/>
      <c r="F56" s="33"/>
      <c r="G56" s="74">
        <v>3</v>
      </c>
      <c r="H56" s="94"/>
      <c r="I56" s="95">
        <f>SUM(I40:I55)</f>
        <v>2.2000000000000002</v>
      </c>
      <c r="J56" s="100">
        <v>2.2000000000000002</v>
      </c>
      <c r="K56" s="13"/>
    </row>
    <row r="57" spans="1:13" ht="30" customHeight="1" thickBot="1" x14ac:dyDescent="0.2">
      <c r="A57" s="39"/>
      <c r="B57" s="231" t="s">
        <v>100</v>
      </c>
      <c r="C57" s="231"/>
      <c r="D57" s="231"/>
      <c r="E57" s="40"/>
      <c r="F57" s="41"/>
      <c r="G57" s="76">
        <v>10</v>
      </c>
      <c r="H57" s="96"/>
      <c r="I57" s="97">
        <f>IF(I24="","",SUM(I24,I39,I56))</f>
        <v>6.2</v>
      </c>
      <c r="J57" s="98">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3.5" x14ac:dyDescent="0.15"/>
  <cols>
    <col min="1" max="6" width="9" style="109"/>
    <col min="7" max="7" width="10.375" style="109" customWidth="1"/>
    <col min="8" max="8" width="11.25" style="109" customWidth="1"/>
    <col min="9" max="9" width="13.25" style="109" customWidth="1"/>
    <col min="10" max="16384" width="9" style="109"/>
  </cols>
  <sheetData>
    <row r="2" spans="1:9" ht="17.25" x14ac:dyDescent="0.15">
      <c r="A2" s="110" t="s">
        <v>156</v>
      </c>
    </row>
    <row r="4" spans="1:9" x14ac:dyDescent="0.15">
      <c r="A4" s="379" t="s">
        <v>155</v>
      </c>
      <c r="B4" s="379"/>
      <c r="C4" s="379"/>
      <c r="D4" s="379"/>
      <c r="E4" s="379"/>
      <c r="F4" s="379"/>
      <c r="G4" s="379"/>
      <c r="H4" s="379"/>
      <c r="I4" s="379"/>
    </row>
    <row r="5" spans="1:9" x14ac:dyDescent="0.15">
      <c r="A5" s="379"/>
      <c r="B5" s="379"/>
      <c r="C5" s="379"/>
      <c r="D5" s="379"/>
      <c r="E5" s="379"/>
      <c r="F5" s="379"/>
      <c r="G5" s="379"/>
      <c r="H5" s="379"/>
      <c r="I5" s="379"/>
    </row>
    <row r="6" spans="1:9" x14ac:dyDescent="0.15">
      <c r="A6" s="379"/>
      <c r="B6" s="379"/>
      <c r="C6" s="379"/>
      <c r="D6" s="379"/>
      <c r="E6" s="379"/>
      <c r="F6" s="379"/>
      <c r="G6" s="379"/>
      <c r="H6" s="379"/>
      <c r="I6" s="379"/>
    </row>
    <row r="29" spans="1:9" x14ac:dyDescent="0.15">
      <c r="A29" s="379" t="s">
        <v>154</v>
      </c>
      <c r="B29" s="379"/>
      <c r="C29" s="379"/>
      <c r="D29" s="379"/>
      <c r="E29" s="379"/>
      <c r="F29" s="379"/>
      <c r="G29" s="379"/>
      <c r="H29" s="379"/>
      <c r="I29" s="379"/>
    </row>
    <row r="30" spans="1:9" x14ac:dyDescent="0.15">
      <c r="A30" s="379"/>
      <c r="B30" s="379"/>
      <c r="C30" s="379"/>
      <c r="D30" s="379"/>
      <c r="E30" s="379"/>
      <c r="F30" s="379"/>
      <c r="G30" s="379"/>
      <c r="H30" s="379"/>
      <c r="I30" s="379"/>
    </row>
    <row r="31" spans="1:9" x14ac:dyDescent="0.15">
      <c r="A31" s="379"/>
      <c r="B31" s="379"/>
      <c r="C31" s="379"/>
      <c r="D31" s="379"/>
      <c r="E31" s="379"/>
      <c r="F31" s="379"/>
      <c r="G31" s="379"/>
      <c r="H31" s="379"/>
      <c r="I31" s="379"/>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 </vt:lpstr>
      <vt:lpstr>★自己採点表記載例</vt:lpstr>
      <vt:lpstr>PDFファイルの作成方法</vt:lpstr>
      <vt:lpstr>★自己採点表記載例!Print_Area</vt:lpstr>
      <vt:lpstr>'★内訳書記載例（建築関係） '!Print_Area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2025-12-18T08:46:35Z</cp:lastPrinted>
  <dcterms:created xsi:type="dcterms:W3CDTF">2008-06-13T01:43:29Z</dcterms:created>
  <dcterms:modified xsi:type="dcterms:W3CDTF">2025-12-18T09:44:10Z</dcterms:modified>
</cp:coreProperties>
</file>